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21" windowWidth="15450" windowHeight="10050" activeTab="0"/>
  </bookViews>
  <sheets>
    <sheet name="konecny stav " sheetId="1" r:id="rId1"/>
  </sheets>
  <definedNames/>
  <calcPr fullCalcOnLoad="1"/>
</workbook>
</file>

<file path=xl/sharedStrings.xml><?xml version="1.0" encoding="utf-8"?>
<sst xmlns="http://schemas.openxmlformats.org/spreadsheetml/2006/main" count="837" uniqueCount="525">
  <si>
    <t>Středočeský kraj</t>
  </si>
  <si>
    <t>Kolín</t>
  </si>
  <si>
    <t>Rozšíření Městského kamerového dohlížecího systému - INVESTICE</t>
  </si>
  <si>
    <t>Bezpečný Kolín - série opatření</t>
  </si>
  <si>
    <t>Ústecký kraj</t>
  </si>
  <si>
    <t>Ústí nad Labem</t>
  </si>
  <si>
    <t>Asistent prevence kriminality</t>
  </si>
  <si>
    <t>Myslíme na Vás!</t>
  </si>
  <si>
    <t>Rok bez průšvihu</t>
  </si>
  <si>
    <t>Společně a jinak</t>
  </si>
  <si>
    <t>Stimulační a edukativní programy pro děti a mládež ze sociálně vyloučené lokality Střekov</t>
  </si>
  <si>
    <t>Prevence kriminality dětí a mládeže ve městě Ústí nad Labem</t>
  </si>
  <si>
    <t>V Ústí nad Labem řešíme společně</t>
  </si>
  <si>
    <t>Fotbalem proti kriminalitě</t>
  </si>
  <si>
    <t>Vejprty</t>
  </si>
  <si>
    <t>Žatec</t>
  </si>
  <si>
    <t>Rozšíření MKDS o mobilní kamerový bod - INVESTICE</t>
  </si>
  <si>
    <t>Pohovorová místnost</t>
  </si>
  <si>
    <t>Víkendové pobyty a prodloužený pobyt</t>
  </si>
  <si>
    <t>Bezpečí domova II.</t>
  </si>
  <si>
    <t>Litoměřice</t>
  </si>
  <si>
    <t>Pohovorová a monitorovací místnost</t>
  </si>
  <si>
    <t>Rozšíření městského kamerového systému - INVESTICE</t>
  </si>
  <si>
    <t>Poznej svůj kraj a hlavní město</t>
  </si>
  <si>
    <t>Pomáháme přírodě, pomáháme sobě</t>
  </si>
  <si>
    <t>Jirkov</t>
  </si>
  <si>
    <t>Fotopasti</t>
  </si>
  <si>
    <t>Čipy na kola + čtečka čipů</t>
  </si>
  <si>
    <t>Viděn v ulicích</t>
  </si>
  <si>
    <t>Pocit bezpečí - mříže pro azylový dům pro matky s dětmi</t>
  </si>
  <si>
    <t>Klub fontána Jirkov - rozšíření a zkvalitnění aktivit</t>
  </si>
  <si>
    <t>Lepší třída</t>
  </si>
  <si>
    <t>Kadaň</t>
  </si>
  <si>
    <t>Asistent prevence kriminality 2013</t>
  </si>
  <si>
    <t>Výchovně rekreační víkendové pobyty 2013</t>
  </si>
  <si>
    <t>Společně proti kriminalitě</t>
  </si>
  <si>
    <t>Krásná Lípa</t>
  </si>
  <si>
    <t>Sportovní hřiště - INVESTICE</t>
  </si>
  <si>
    <t>Krupka</t>
  </si>
  <si>
    <t>Děčín</t>
  </si>
  <si>
    <t>2. etapa rozšíření MKDS - lokalita Děčín IX - INVESTICE</t>
  </si>
  <si>
    <t>Romský mentor 2013</t>
  </si>
  <si>
    <t>Rekreačně výchovný tábor</t>
  </si>
  <si>
    <t>Zážitková pedagogika - víkend voda</t>
  </si>
  <si>
    <t>Zážitková pedagogika - víkend kola</t>
  </si>
  <si>
    <t>Víkend "Dívčí svět"</t>
  </si>
  <si>
    <t>Duchcov</t>
  </si>
  <si>
    <t>Sportem proti rizikovému chování</t>
  </si>
  <si>
    <t>Chomutov</t>
  </si>
  <si>
    <t>Společnými kroky ke snížení kriminality</t>
  </si>
  <si>
    <t>Technické vybavení místnosti APK - Hardware</t>
  </si>
  <si>
    <t>Technické vybavení místnosti APK - Software</t>
  </si>
  <si>
    <t>Víkendové pobyty 2013</t>
  </si>
  <si>
    <t>Podbořany</t>
  </si>
  <si>
    <t>Zřízení pohovorové místnosti</t>
  </si>
  <si>
    <t>Lovosice</t>
  </si>
  <si>
    <t>Nízkoprahové zařízení pro děti a mládež a rozšíření aktivit</t>
  </si>
  <si>
    <t>Jednorázové akce pro děti a mládež s rizikem výskytu kriminálního chování</t>
  </si>
  <si>
    <t>Trmice</t>
  </si>
  <si>
    <t>Sportoviště pro děti a mládež - INVESTICE</t>
  </si>
  <si>
    <t>Vybavení řídícího centra MP - INVESTICE</t>
  </si>
  <si>
    <t>Příměstský tábor</t>
  </si>
  <si>
    <t>Rozšíření MKDS - INVESTICE</t>
  </si>
  <si>
    <t>Louny</t>
  </si>
  <si>
    <t>Šance</t>
  </si>
  <si>
    <t>Mozaika</t>
  </si>
  <si>
    <t>Rumburk</t>
  </si>
  <si>
    <t>Asistenti prevence kriminality</t>
  </si>
  <si>
    <t>Šluknov</t>
  </si>
  <si>
    <t>Návazná klubová činnost a podpora neformální vzdělávání</t>
  </si>
  <si>
    <t>Štětí</t>
  </si>
  <si>
    <t>Městský kamerový dohlížecí systém - INVESTICE</t>
  </si>
  <si>
    <t>Asistenti prevence kriminality - navýšení počtu</t>
  </si>
  <si>
    <t>Výzkum veřejného mínění</t>
  </si>
  <si>
    <t>Postoloprty</t>
  </si>
  <si>
    <t>Sportovní hřiště na sídlišti Draguš - INVESTICE</t>
  </si>
  <si>
    <t>Osvětlení rizikových míst - ulice Pod Korunou - INVESTICE</t>
  </si>
  <si>
    <t>Ekotábor Zoopark 2013</t>
  </si>
  <si>
    <t>Tábor Lhotsko 2013</t>
  </si>
  <si>
    <t>Roudnice n. Labem</t>
  </si>
  <si>
    <t>Alternativní poradenská zařízení pro děti s výchovnými a jinými problémy</t>
  </si>
  <si>
    <t>Letní pobyt pro děti procházející evidencí OSPOD "Bezva Léto"</t>
  </si>
  <si>
    <t>Vzdělávání sociálních pracovníků a pracovníků poradenských zařízení v oblasti SPJ</t>
  </si>
  <si>
    <t>FCH - Prázdninový příměstský tábor</t>
  </si>
  <si>
    <t>FCH - Společně za poznáním a dobrodružstvím</t>
  </si>
  <si>
    <t>Centrum Matýsek - Vzdělávací semináře pro rodiče</t>
  </si>
  <si>
    <t>Centrum Matýsek - Léto s prevencí</t>
  </si>
  <si>
    <t>Mobilní kamerový bod</t>
  </si>
  <si>
    <t>Litvínov</t>
  </si>
  <si>
    <t>Jednorázové akce a víkendové pobyty pro rodiny s dětmi ohrožené sociální exkluzí</t>
  </si>
  <si>
    <t>Aktivní senior</t>
  </si>
  <si>
    <t>Kurátoři pomáhají</t>
  </si>
  <si>
    <t>Lom</t>
  </si>
  <si>
    <t>Bílina</t>
  </si>
  <si>
    <t>Víkendový pobyt a příměstský tábor pro děti z rodin ohrožených sociální exkluzí</t>
  </si>
  <si>
    <t>Veřejné osvětlení - INVESTICE</t>
  </si>
  <si>
    <t>Most</t>
  </si>
  <si>
    <t>MKDS - vybudování dvou kamerových bodů - INVESTICE</t>
  </si>
  <si>
    <t>Komunikační, informační a vzdělávací propagace prevence kriminality</t>
  </si>
  <si>
    <t>Ochrana osobních věcí klientů lůžkového oddělení nemocnice - "Bezpečné oddělení"</t>
  </si>
  <si>
    <t>Kurzy sebeobrany při Městské policii v Mostě</t>
  </si>
  <si>
    <t>Zvýšení pocitu bezpečí pro seniory V</t>
  </si>
  <si>
    <t>Výchovně preventivní pobytové aktivity oddělení sociálně-právní ochrany dětí</t>
  </si>
  <si>
    <t>Fotopasti - PČR</t>
  </si>
  <si>
    <t>Služba Mentor</t>
  </si>
  <si>
    <t>Liberecký kraj</t>
  </si>
  <si>
    <t>Frýdlant</t>
  </si>
  <si>
    <t>Rozšíření MKDS - nový bod - INVESTICE</t>
  </si>
  <si>
    <t>Liberec</t>
  </si>
  <si>
    <t>Rozšíření MKDS - III. etapa - INVESTICE</t>
  </si>
  <si>
    <t>Senior akademie</t>
  </si>
  <si>
    <t>Děti na rozcestí</t>
  </si>
  <si>
    <t>Semily</t>
  </si>
  <si>
    <t>Letní tábor "Otevřené dveře"</t>
  </si>
  <si>
    <t>Mě neošálíš</t>
  </si>
  <si>
    <t>Vstup volný</t>
  </si>
  <si>
    <t>Jilemnice</t>
  </si>
  <si>
    <t>Rozšíření Městského kamerového dohlížecího systému - 3. etapa - INVESTICE</t>
  </si>
  <si>
    <t>Rokytnice nad Jizerou</t>
  </si>
  <si>
    <t>Kamery - INVESTICE</t>
  </si>
  <si>
    <t>Lomnice nad Popelkou</t>
  </si>
  <si>
    <t>Janov nad Nisou</t>
  </si>
  <si>
    <t>Kamera - INVESTICE</t>
  </si>
  <si>
    <t>Hrádek nad Nisou</t>
  </si>
  <si>
    <t>Rozšíření MKDS o dva kamerové body - INVESTICE</t>
  </si>
  <si>
    <t>Klub mládeže je i pro tebe</t>
  </si>
  <si>
    <t>Pro bezpečný návrat do vody - INVESTICE</t>
  </si>
  <si>
    <t>Adrenalin Day 2013</t>
  </si>
  <si>
    <t>Železný Brod</t>
  </si>
  <si>
    <t>Víkendová cesta k životu bez mříží - IV. krok</t>
  </si>
  <si>
    <t>Rádlo</t>
  </si>
  <si>
    <t>Jablonec n. Nisou</t>
  </si>
  <si>
    <t>Rozšíření již existujícího kamerového systému o kamerový bod - INVESTICE</t>
  </si>
  <si>
    <t>Bezpečné stáří</t>
  </si>
  <si>
    <t>Osvětlení rizikové lokality Tyršovy sady - INVESTICE</t>
  </si>
  <si>
    <t>Výchovně vzdělávací pobytový tábor</t>
  </si>
  <si>
    <t>Nový Bor</t>
  </si>
  <si>
    <t>Rozšíření městského kamerového dohlížecího systému - INVESTICE</t>
  </si>
  <si>
    <t>Rychnov u Jablonce n.Nis</t>
  </si>
  <si>
    <t>Zřízení MKDS - INVESTICE</t>
  </si>
  <si>
    <t>Mimoň</t>
  </si>
  <si>
    <t>Vybudování MKDS - INVESTICE</t>
  </si>
  <si>
    <t>Horní Řasnice</t>
  </si>
  <si>
    <t>Volnočasové aktivity mládeže, víceúčelové sportoviště - INVESTICE</t>
  </si>
  <si>
    <t>Tanvald</t>
  </si>
  <si>
    <t>Rozšíření MKDS v rámci mikroregionu Tanvaldsko - INVESTICE</t>
  </si>
  <si>
    <t>Kořenov</t>
  </si>
  <si>
    <t>Vybudování MKDS v rámci mikroregionu Tanvaldsko - INVESTICE</t>
  </si>
  <si>
    <t>Plavy</t>
  </si>
  <si>
    <t>Velké Hamry</t>
  </si>
  <si>
    <t>Pracovní nářadí a náčiní</t>
  </si>
  <si>
    <t>Smržovka</t>
  </si>
  <si>
    <t>Vybudování MKDS v rámci mikroregionu Tanvaldsko- INVESTICE</t>
  </si>
  <si>
    <t>Plzeňský kraj</t>
  </si>
  <si>
    <t>Plzeň</t>
  </si>
  <si>
    <t>Prevence předlužení obyvatel Plzeňského kraje</t>
  </si>
  <si>
    <t>Informovaný senior II.</t>
  </si>
  <si>
    <t>Vzdělávání vybraných strážníků a policistů</t>
  </si>
  <si>
    <t>Desná</t>
  </si>
  <si>
    <t>Obrnice</t>
  </si>
  <si>
    <t>Příměstský tábor 2013</t>
  </si>
  <si>
    <t>Domovník 2013</t>
  </si>
  <si>
    <t>Vysočina</t>
  </si>
  <si>
    <t>Jihlava</t>
  </si>
  <si>
    <t>Kraj Vysočina</t>
  </si>
  <si>
    <t>Vysočina bezpečně online</t>
  </si>
  <si>
    <t>Zřízení městského kamerového dohlížecího systému - INVESTICE</t>
  </si>
  <si>
    <t>Havlíčkův Brod</t>
  </si>
  <si>
    <t>Rozšíření MKDS o dva stabilní kamerové body č. 14. a 15. - INVESTICE</t>
  </si>
  <si>
    <t>Chotěboř</t>
  </si>
  <si>
    <t>Rozšíření MKDS v Chotěboři v roce 2013 - INVESTICE</t>
  </si>
  <si>
    <t>Jemnice</t>
  </si>
  <si>
    <t>Skatepark - INVESTICE</t>
  </si>
  <si>
    <t>Rozšíření kamerového souboru - INVESTICE</t>
  </si>
  <si>
    <t>Moravské Budějovice</t>
  </si>
  <si>
    <t>Rozšíření MKDS - 3. etapa - INVESTICE</t>
  </si>
  <si>
    <t>Šance na nový směr</t>
  </si>
  <si>
    <t>Královéhradecký kraj</t>
  </si>
  <si>
    <t>Nové Město na Moravě</t>
  </si>
  <si>
    <t>Rozšíření MKDS o tři kamerové body - INVESTICE</t>
  </si>
  <si>
    <t>Pacov</t>
  </si>
  <si>
    <t>Speciální výslechová místnost na Územním odboru Policie ČR Pelhřimov</t>
  </si>
  <si>
    <t>Třebíč</t>
  </si>
  <si>
    <t>SVI 2013</t>
  </si>
  <si>
    <t>Klub Naděje</t>
  </si>
  <si>
    <t>Velká Bíteš</t>
  </si>
  <si>
    <t>Žďár nad Sázavou</t>
  </si>
  <si>
    <t>Šance pro tebe</t>
  </si>
  <si>
    <t>Výchovně vzdělávací interaktivní program - BEZPEČNĚ a SPOLU</t>
  </si>
  <si>
    <t>Jihomoravský kraj</t>
  </si>
  <si>
    <t>Hodonín</t>
  </si>
  <si>
    <t>Specialista intervence na základní škole Mírové náměstí</t>
  </si>
  <si>
    <t>Modernizace skateparku - INVESTICE</t>
  </si>
  <si>
    <t>Školení strážníků a pracovníků prevence</t>
  </si>
  <si>
    <t>Chraň své kolo před odcizením</t>
  </si>
  <si>
    <t>Kuřim</t>
  </si>
  <si>
    <t>Osvětlení přístupové cesty k ZŠ a MŠ Komenského - INVESTICE</t>
  </si>
  <si>
    <t>Brno</t>
  </si>
  <si>
    <t>Asistent prevence kriminality III.</t>
  </si>
  <si>
    <t>Podpora nízkoprahových zařízení pro děti a mládež</t>
  </si>
  <si>
    <t>Komplexní řešení vyloučené lokality</t>
  </si>
  <si>
    <t>Práce s rizikovou a delikventní mládeží - probační programy</t>
  </si>
  <si>
    <t>Znojmo</t>
  </si>
  <si>
    <t>Výslechová místnost pro dětské oběti a svědky</t>
  </si>
  <si>
    <t>Podpůrný program pro děti a mládež ohrožené rizikovým chováním</t>
  </si>
  <si>
    <t>Břeclav</t>
  </si>
  <si>
    <t>Rozšíření MKDS 2013 - INVESTICE</t>
  </si>
  <si>
    <t>Domovník</t>
  </si>
  <si>
    <t>Mikulov</t>
  </si>
  <si>
    <t>MKDS - svod na OO P ČR Mikulov - INVESTICE</t>
  </si>
  <si>
    <t>Odborná profesní příprava strážníků MP a policistů P ČR</t>
  </si>
  <si>
    <t>Karlovarský kraj</t>
  </si>
  <si>
    <t>Rotava</t>
  </si>
  <si>
    <t>Zřízení pozice Asisent PK</t>
  </si>
  <si>
    <t>Zřízení pozice Domovník</t>
  </si>
  <si>
    <t>Profesní příprava strážníků obecní policie</t>
  </si>
  <si>
    <t>Sokolov</t>
  </si>
  <si>
    <t>Nová Role</t>
  </si>
  <si>
    <t>Jáchymov</t>
  </si>
  <si>
    <t>Městský kamerový dohlížecí systém II. etapa - INVESTICE</t>
  </si>
  <si>
    <t>Vybavení sportovních hřišť Slovany a ZŠ - INVESTICE</t>
  </si>
  <si>
    <t>Žlutice</t>
  </si>
  <si>
    <t>Teplá</t>
  </si>
  <si>
    <t>Sportovní plácek FEVA - INVESTICE</t>
  </si>
  <si>
    <t>Karlovy Vary</t>
  </si>
  <si>
    <t>MOBIDIK - mobilní dětský interaktivní klub - INVESTICE</t>
  </si>
  <si>
    <t>MOBIDIK - mobilní dětský interaktivní klub - neinvestiční část</t>
  </si>
  <si>
    <t>SVI - terapeutický pobyt dětí v péči OSPOD</t>
  </si>
  <si>
    <t>Mobilní kamera u sociálně vyloučených objektů - INVESTICE</t>
  </si>
  <si>
    <t>Aš</t>
  </si>
  <si>
    <t>Fénix II.</t>
  </si>
  <si>
    <t>Ralsko</t>
  </si>
  <si>
    <t>Rekonstrukce hřiště v sociálně vyloučené lokalitě Náhlov - INVESTICE</t>
  </si>
  <si>
    <t>Víkendové a prázdninové aktivity pro děti a mládež z lokality Ploužnice - 2013</t>
  </si>
  <si>
    <t>Česká Lípa</t>
  </si>
  <si>
    <t>Střelka 2013</t>
  </si>
  <si>
    <t>Velké Meziříčí</t>
  </si>
  <si>
    <t>Domov SkateBoarďáků, výstavba plácku - INVESTICE</t>
  </si>
  <si>
    <t>Domov SkateBoarďáků, výstavba překážek - INVESTICE</t>
  </si>
  <si>
    <t>Rozšíření MKDS na ulici Poštovní - INVESTICE</t>
  </si>
  <si>
    <t>Jihočeský kraj</t>
  </si>
  <si>
    <t>Vimperk</t>
  </si>
  <si>
    <t>Třeboň</t>
  </si>
  <si>
    <t>Intervenční program pro děti v péči kurátorů OSPOD Třeboň</t>
  </si>
  <si>
    <t>Prachatice</t>
  </si>
  <si>
    <t>Prevítů se nebojíme</t>
  </si>
  <si>
    <t>PC (re)generace v bezpečí</t>
  </si>
  <si>
    <t>Pod kamerou nás už nevezmou...</t>
  </si>
  <si>
    <t>Prý to jde i bez spreje</t>
  </si>
  <si>
    <t>Ptát se pak? K čemupak?</t>
  </si>
  <si>
    <t>Písek</t>
  </si>
  <si>
    <t>MKMS, rok 2013 - INVESTICE</t>
  </si>
  <si>
    <t>Jindřichův Hradec</t>
  </si>
  <si>
    <t>Projekt rozšíření městského kamerového dohlížecího systému - INVESTICE</t>
  </si>
  <si>
    <t>Návrh na pořízení pultu centralizované ochrany - INVESTICE</t>
  </si>
  <si>
    <t>Výchovně rekreační tábor pro děti</t>
  </si>
  <si>
    <t>České Budějovice</t>
  </si>
  <si>
    <t>Datové úložiště se serverem - INVESTICE</t>
  </si>
  <si>
    <t>Senioři sami sobě</t>
  </si>
  <si>
    <t>Prevence sociálně patologických jevů - odborník včasné intervence</t>
  </si>
  <si>
    <t>Rozšíření kamerového systému před areálem FN Plzeň - Lochotín - INVESTICE</t>
  </si>
  <si>
    <t>Sebezkušenostní trénink II.</t>
  </si>
  <si>
    <t>Informační kampaň - Desatero pro bezpečné informace</t>
  </si>
  <si>
    <t>Rozšíření kamerového systému na území MO Plzeň 4 - II. etapa - INVESTICE</t>
  </si>
  <si>
    <t>Přeštice</t>
  </si>
  <si>
    <t>Rozšíření kamerového dohlížecího systému - INVESTICE</t>
  </si>
  <si>
    <t>Bezpečnostní řetízky na dveře pro seniory</t>
  </si>
  <si>
    <t>Týdenní pobyt pro děti ze sociálně slabých rodin</t>
  </si>
  <si>
    <t>Zlínský kraj</t>
  </si>
  <si>
    <t>Vsetín</t>
  </si>
  <si>
    <t>Valašské Klobouky</t>
  </si>
  <si>
    <t>Oživení dětských hřišť - INVESTICE</t>
  </si>
  <si>
    <t>Uherský Brod</t>
  </si>
  <si>
    <t>Dluhové poradenství</t>
  </si>
  <si>
    <t>Kroměříž</t>
  </si>
  <si>
    <t>Digitalizace MKMS - INVESTICE</t>
  </si>
  <si>
    <t>Odborný seminář - kamerové systémy ve městech</t>
  </si>
  <si>
    <t>Forenzní značení jízdních kol prostřednictvím syntetické DNA</t>
  </si>
  <si>
    <t>Bojkovice</t>
  </si>
  <si>
    <t>Hřiště pro mládež - Černíkova - INVESTICE</t>
  </si>
  <si>
    <t>Valašské Meziříčí</t>
  </si>
  <si>
    <t>Odborná profesní příprava strážníků městské policie a policistů Policie ČR</t>
  </si>
  <si>
    <t>Dětský plácek u azylového domu pro matky s dětmi - INVESTICE</t>
  </si>
  <si>
    <t>Škola žonglování jako motivační program pro klienty nízkoprahového zařízení</t>
  </si>
  <si>
    <t>Vzdělávací a motivační program pro romské děti a mládež</t>
  </si>
  <si>
    <t>Praha</t>
  </si>
  <si>
    <t>Praha bezpečně online 2013: prevence kybernetické kriminality</t>
  </si>
  <si>
    <t>Vzdělávací semináře "Systém prevence kriminality v Hlavním městě Praze"</t>
  </si>
  <si>
    <t>Extremismus a s ním související rizikové chování</t>
  </si>
  <si>
    <t>Nízkoprahové zařízení pro děti a mládež HoPo</t>
  </si>
  <si>
    <t>Praha 6</t>
  </si>
  <si>
    <t>Rozšíření kamerového souboru o 3 ks - INVESTICE</t>
  </si>
  <si>
    <t>Nehvizdy</t>
  </si>
  <si>
    <t>Bezpečně v Nehvizdech - infoprojekt pro seniory</t>
  </si>
  <si>
    <t>Dovybavení kombinovaného hřiště Za Valem prvky pro street workout</t>
  </si>
  <si>
    <t>Kostelec nad Černými lesy</t>
  </si>
  <si>
    <t>Kamerový monitorovací systém I - INVESTICE</t>
  </si>
  <si>
    <t>Nymburk</t>
  </si>
  <si>
    <t>Kladno</t>
  </si>
  <si>
    <t>Ostrov radosti</t>
  </si>
  <si>
    <t>Lepší život</t>
  </si>
  <si>
    <t>Podaná ruka</t>
  </si>
  <si>
    <t>Slaný</t>
  </si>
  <si>
    <t>Kamerový bod U Stadionu, včetně retranslace - INVESTICE</t>
  </si>
  <si>
    <t>Soupravy pro sport, horolezecká stěna - INVESTICE</t>
  </si>
  <si>
    <t>Lezením proti kriminalitě</t>
  </si>
  <si>
    <t>Kurz sebeobrany pro ženy a dívky</t>
  </si>
  <si>
    <t>Beroun</t>
  </si>
  <si>
    <t>Kdo je s námi, nezlobí</t>
  </si>
  <si>
    <t>Pomoc klientům Azylového domu Berounka</t>
  </si>
  <si>
    <t>Benešov</t>
  </si>
  <si>
    <t>Rozšíření a zefektivnění Městského kamerového dohlížecího systému - INVESTICE</t>
  </si>
  <si>
    <t>Dluhové a finanční poradenství</t>
  </si>
  <si>
    <t>Zodpovědně ke svému majetku</t>
  </si>
  <si>
    <t>Prevence šikany - programy pro rodiče</t>
  </si>
  <si>
    <t>Stop rizikovému chování</t>
  </si>
  <si>
    <t>Stochov</t>
  </si>
  <si>
    <t>Kamerový bod "Náměstí u dubu" - INVESTICE</t>
  </si>
  <si>
    <t>Příměstský letní tábor pro děti</t>
  </si>
  <si>
    <t>Kamarádi o.s. "Pohádkový les - den pro rodiny"</t>
  </si>
  <si>
    <t>Velvary</t>
  </si>
  <si>
    <t>Nový MKDS - INVESTICE</t>
  </si>
  <si>
    <t>Zdice</t>
  </si>
  <si>
    <t>Pečky</t>
  </si>
  <si>
    <t>Čáslav</t>
  </si>
  <si>
    <t>Mělník</t>
  </si>
  <si>
    <t>Vzdělávání strážníků a policistů</t>
  </si>
  <si>
    <t>Sociálně preventivní výjezd</t>
  </si>
  <si>
    <t>Příbram</t>
  </si>
  <si>
    <t>Osvětlení rizikového místa - INVESTICE</t>
  </si>
  <si>
    <t>Zamknout dveře nestačí</t>
  </si>
  <si>
    <t>Projekt SDÍLENÍ</t>
  </si>
  <si>
    <t>Senioři v ohrožení</t>
  </si>
  <si>
    <t>Letní sociálně-rehabilitační pobyt pro děti - klienty SVP</t>
  </si>
  <si>
    <t>Olomoucký kraj</t>
  </si>
  <si>
    <t>Olomouc</t>
  </si>
  <si>
    <t>Řekni to dál</t>
  </si>
  <si>
    <t>Dobromilice</t>
  </si>
  <si>
    <t>Osvětlení rizikových míst - INVESTICE</t>
  </si>
  <si>
    <t>Osobní alarmy</t>
  </si>
  <si>
    <t>Plácek s lanovými prvky - INVESTICE</t>
  </si>
  <si>
    <t>Volnočasové aktivity</t>
  </si>
  <si>
    <t>Jeseník</t>
  </si>
  <si>
    <t>Městská policie pro občana III.</t>
  </si>
  <si>
    <t>Lipník nad Bečvou</t>
  </si>
  <si>
    <t>Bezpečnostní osvětlení vstupní části stadionu v ul. B. Němcové - INVESTICE</t>
  </si>
  <si>
    <t>Rozšíření kamerového systému - ETAPA XI - INVESTICE</t>
  </si>
  <si>
    <t>Rozšíření kamerového systému - ETAPA XII - INVESTICE</t>
  </si>
  <si>
    <t>Podpora terénních služeb pro lidi bez domova</t>
  </si>
  <si>
    <t>Realizace brožury - Průvodce dluhy</t>
  </si>
  <si>
    <t>Bezpečný senior II</t>
  </si>
  <si>
    <t>Online poradna centra PRVoK pro oblast rizikového chování na internetu</t>
  </si>
  <si>
    <t>Terénní programy</t>
  </si>
  <si>
    <t>E-Bezpečí pro Olomouc 2013</t>
  </si>
  <si>
    <t>NZDM KudyKam</t>
  </si>
  <si>
    <t>KC Olomouc 2013</t>
  </si>
  <si>
    <t>Preventivní prázdninový pobyt pro děti z rodin ohrožených soc. vyloučením</t>
  </si>
  <si>
    <t>Prostějov</t>
  </si>
  <si>
    <t>Kontroler velkoplošných monitorů pro MKDS - INVESTICE</t>
  </si>
  <si>
    <t>Letní dětský tábor</t>
  </si>
  <si>
    <t>Bezpečnostní kamery se záznamem do služebních vozidel MP - INVESTICE</t>
  </si>
  <si>
    <t>Víkendové výlety</t>
  </si>
  <si>
    <t>Infrareflektory pro kamerové místo Hlavní nádraží - INVESTICE</t>
  </si>
  <si>
    <t>Kamera MKDS - Brněnská ulice - INVESTICE</t>
  </si>
  <si>
    <t>Informační materiál a pomůcky</t>
  </si>
  <si>
    <t>Šumperk</t>
  </si>
  <si>
    <t>Individuální práce s dětmi a mládeží v rámci prevence rizikového chování</t>
  </si>
  <si>
    <t>Prevence rizikového chování formou zážitkových aktivit</t>
  </si>
  <si>
    <t>Prevence rizikového chování na ulici</t>
  </si>
  <si>
    <t>Prázdninové pobyty</t>
  </si>
  <si>
    <t>KLUBÍK 2013</t>
  </si>
  <si>
    <t>S Lanem bezpečně na "PĚTCE" 2013</t>
  </si>
  <si>
    <t>Litovel</t>
  </si>
  <si>
    <t>Prázdninový pobyt</t>
  </si>
  <si>
    <t>Vybavení nízkoprahového zařízení</t>
  </si>
  <si>
    <t>Oživení sportovního plácku v m.č. Savín - INVESTICE</t>
  </si>
  <si>
    <t>Stop krádežím jízdních kol (1. etapa)</t>
  </si>
  <si>
    <t>Velká Bystřice</t>
  </si>
  <si>
    <t>Zabezpečení objektů Masarykovy ZŠ, MŠ a Školní jídelny - INVESTICE</t>
  </si>
  <si>
    <t>Šternberk</t>
  </si>
  <si>
    <t>Rozšíření MKMS o 1 bod - INVESTICE</t>
  </si>
  <si>
    <t>Pohyb neublíží tobě ani jiným - INVESTICE</t>
  </si>
  <si>
    <t>Slavičín</t>
  </si>
  <si>
    <t>Osvětlení víceúčelového hřiště Vlára - INVESTICE</t>
  </si>
  <si>
    <t>Rozšíření dětského hřiště na ulici Ševcovská - INVESTICE</t>
  </si>
  <si>
    <t>Jezernice</t>
  </si>
  <si>
    <t>El. zabezp. domu kultury a sportu, hasič. zbrojnice a budovy výletiště - INVESTICE</t>
  </si>
  <si>
    <t>Osvětlení bezpečnostně problémových míst v obci - INVESTICE</t>
  </si>
  <si>
    <t>Moravskoslezský kraj</t>
  </si>
  <si>
    <t>Ostrava</t>
  </si>
  <si>
    <t>Posílení finanční gramotnosti klientů azylových domů</t>
  </si>
  <si>
    <t>Vítkov</t>
  </si>
  <si>
    <t>Oplocení areálu SVČ - INVESTICE</t>
  </si>
  <si>
    <t>Příbor</t>
  </si>
  <si>
    <t>Tematické (divadelní) přednášky pro děti základních škol a seniory</t>
  </si>
  <si>
    <t>Třinec</t>
  </si>
  <si>
    <t>Bezpečnostní řetízky</t>
  </si>
  <si>
    <t>Opava</t>
  </si>
  <si>
    <t>Rozšíření městského kamerového a dohlížecího systému - INVESTICE</t>
  </si>
  <si>
    <t>Příprava vybraných APK, mentora a pracovníků nestátních a státních organizací</t>
  </si>
  <si>
    <t>Bruntál</t>
  </si>
  <si>
    <t>Asistent prevence kriminality Bruntál 2013</t>
  </si>
  <si>
    <t>Český Těšín</t>
  </si>
  <si>
    <t>Řetízek</t>
  </si>
  <si>
    <t>Frenštát p Radhoštěm</t>
  </si>
  <si>
    <t>Modernizace a rozšíření MKDS - INVESTICE</t>
  </si>
  <si>
    <t>EZS majetku městské policie - INVESTICE</t>
  </si>
  <si>
    <t>Frýdek - Místek</t>
  </si>
  <si>
    <t>Vzdělávací kurz pro strážníky MP a příslušníky Policie ČR</t>
  </si>
  <si>
    <t>Motivačně vzdělávací letní tábor pro děti</t>
  </si>
  <si>
    <t>KOMPAS</t>
  </si>
  <si>
    <t>Rodičovská abeceda</t>
  </si>
  <si>
    <t>Mami, tati, nepij!</t>
  </si>
  <si>
    <t>Řetízek II</t>
  </si>
  <si>
    <t>Praktická sebeobrana pro ženy</t>
  </si>
  <si>
    <t>Hlučín</t>
  </si>
  <si>
    <t>Městský kamerový dohlížecí systém - V. etapa - INVESTICE</t>
  </si>
  <si>
    <t>Havířov</t>
  </si>
  <si>
    <t>Sociálně psychologický výcvik pro rodiče s dětmi</t>
  </si>
  <si>
    <t>Poradenské centrum KHAMORO - bezpečné pracoviště</t>
  </si>
  <si>
    <t>Fulnek</t>
  </si>
  <si>
    <t>Karviná</t>
  </si>
  <si>
    <t>Sociálně psychologický výcvik</t>
  </si>
  <si>
    <t>Estetická výchova</t>
  </si>
  <si>
    <t>Horní Benešov</t>
  </si>
  <si>
    <t>Kopřivnice</t>
  </si>
  <si>
    <t>Letní a podzimní rekreačně výchovný tábor pro děti</t>
  </si>
  <si>
    <t>Nový Jičín</t>
  </si>
  <si>
    <t>Tábor pro děti ze znevýhodněného soc. prostředí</t>
  </si>
  <si>
    <t>Sebevědomý senior</t>
  </si>
  <si>
    <t>Sebeobrana pro ženy</t>
  </si>
  <si>
    <t>Odry</t>
  </si>
  <si>
    <t>Oplocení herního plácku na ulici Slunečné - INVESTICE</t>
  </si>
  <si>
    <t>Právo pro každý den</t>
  </si>
  <si>
    <t>Asistentík - mladý ochránce veřejného pořádku</t>
  </si>
  <si>
    <t>Příměstský cyklotábor s Městskou policií Ostrava</t>
  </si>
  <si>
    <t>Forenzní označení jízdních kol prostřednictvím syntetické DNA</t>
  </si>
  <si>
    <t>Školní mediátor</t>
  </si>
  <si>
    <t>Víkendové pobyty a služba mediátora pro rodiny s dětmi</t>
  </si>
  <si>
    <t>Resocializace vězňů po výkonu trestu v Ostravě - Koblov</t>
  </si>
  <si>
    <t>Zvýšení zaměstnatelnosti vytipovaných klientů PMS Ostrava</t>
  </si>
  <si>
    <t>Orlová</t>
  </si>
  <si>
    <t>Bezpečné bydlení - INVESTICE</t>
  </si>
  <si>
    <t>Bezpečně v Orlové - Porubě</t>
  </si>
  <si>
    <t>Rodina v bezpečí II.</t>
  </si>
  <si>
    <t>Paleta zážitků - letní tábor</t>
  </si>
  <si>
    <t>Ochrana osob a majetku</t>
  </si>
  <si>
    <t>Bílovec</t>
  </si>
  <si>
    <t>Pardubický kraj</t>
  </si>
  <si>
    <t>Ústí nad Orlicí</t>
  </si>
  <si>
    <t>Podpora vzdělávání a trávení volného času</t>
  </si>
  <si>
    <t>Přelouč</t>
  </si>
  <si>
    <t>Letohrad</t>
  </si>
  <si>
    <t>Vysoké Mýto</t>
  </si>
  <si>
    <t>Obnova hřiště ve vyloučené lokalitě v ulici Husova - INVESTICE</t>
  </si>
  <si>
    <t>Česká Třebová</t>
  </si>
  <si>
    <t>Prevence kriminality a rozšíření nabídky využití volného času dětí a mládeže</t>
  </si>
  <si>
    <t>Svitavy</t>
  </si>
  <si>
    <t>Sociální prevence jako součást SVI - 2013</t>
  </si>
  <si>
    <t>Hlinsko</t>
  </si>
  <si>
    <t>Provoz volnočasového centra POHODA</t>
  </si>
  <si>
    <t>Provoz volnočasového centra POHODA COOL</t>
  </si>
  <si>
    <t>Druhá šance: nabídka pracovních příležitostí pro osoby propuštěné z výkonu trestu</t>
  </si>
  <si>
    <t>Vzdělávání strážníků MP</t>
  </si>
  <si>
    <t>Chrudim</t>
  </si>
  <si>
    <t>Máme šanci na sobě pracovat...</t>
  </si>
  <si>
    <t>Pardubice</t>
  </si>
  <si>
    <t>Specialista intervence na ZŠ praktické a MŠ speciální</t>
  </si>
  <si>
    <t>Udržení klubu a návazných aktivit na městské ubytovně v soc. vyloučené lokalitě</t>
  </si>
  <si>
    <t>Specializované dluhové poradenství</t>
  </si>
  <si>
    <t>Weekend - klub</t>
  </si>
  <si>
    <t>Prevence násilí v rodinách</t>
  </si>
  <si>
    <t>Metody práce s ohroženými osobami</t>
  </si>
  <si>
    <t>Jaroměř</t>
  </si>
  <si>
    <t>Sportovní plácek - INVESTICE</t>
  </si>
  <si>
    <t>Sportovní plácek - vybavení - INVESTICE</t>
  </si>
  <si>
    <t>Letní tábor "Kdo si hraje, nezlobí"</t>
  </si>
  <si>
    <t>Nové Město nad Metují</t>
  </si>
  <si>
    <t>Děti a média</t>
  </si>
  <si>
    <t>Náchod</t>
  </si>
  <si>
    <t>Propojení MKDS s obvodním oddělením Policie ČR - INVESTICE</t>
  </si>
  <si>
    <t>Broumov</t>
  </si>
  <si>
    <t>Zefektivnění městského kamerového dohlížecího systému - INVESTICE</t>
  </si>
  <si>
    <t>Preventivně - výchovná skupina</t>
  </si>
  <si>
    <t>Sportovní hřiště - Tř. Soukenická - INVESTICE</t>
  </si>
  <si>
    <t>Kostelec nad Orlicí</t>
  </si>
  <si>
    <t>Vybavení zázemí pro mediaci s rodinami, případ. konference a pro jednání s mládeží</t>
  </si>
  <si>
    <t>Výchovný tábor pro děti a mládež - nákup služeb celkem</t>
  </si>
  <si>
    <t>Kopidlno</t>
  </si>
  <si>
    <t>Zábavně - sportovní zóna - INVESTICE</t>
  </si>
  <si>
    <t>Hradec Králové</t>
  </si>
  <si>
    <t>Resocializační práce s pachateli násilné trestné činnosti</t>
  </si>
  <si>
    <t>Sekundární prevence zaměřená na školní děti</t>
  </si>
  <si>
    <t>Ochrana ohrožených seniorů</t>
  </si>
  <si>
    <t>Předcházení recidivě podmíněně odsouzených pachatelů</t>
  </si>
  <si>
    <t>Nový Bydžov</t>
  </si>
  <si>
    <t>MKDS II. etapa, rozšíření - INVESTICE</t>
  </si>
  <si>
    <t>Dvůr Králové nad Labem</t>
  </si>
  <si>
    <t>MKDS 2013 - optimalizace - INVESTICE</t>
  </si>
  <si>
    <t>Resocializační program pro rizikové děti a mládež</t>
  </si>
  <si>
    <t>Snižování faktorů ovlivňujících recidivní chování</t>
  </si>
  <si>
    <t>Zmírnění sekundární viktimizace dětí a svědků trestné činnosti</t>
  </si>
  <si>
    <t>Sportem proti nudě</t>
  </si>
  <si>
    <t>požadavek</t>
  </si>
  <si>
    <t>celkem</t>
  </si>
  <si>
    <t>investice</t>
  </si>
  <si>
    <t>NIV</t>
  </si>
  <si>
    <t>Odborný seminář k zabezpečení majetku pro veřejnost</t>
  </si>
  <si>
    <t>kraj</t>
  </si>
  <si>
    <t>předkladatel</t>
  </si>
  <si>
    <t>název projektu</t>
  </si>
  <si>
    <t>Komise</t>
  </si>
  <si>
    <t>Praha 20</t>
  </si>
  <si>
    <t>Sociálně integrační aktivity v sociálně vyloučených komunitách</t>
  </si>
  <si>
    <t>Volný čas dětí</t>
  </si>
  <si>
    <t>Poradna pro dlužníky</t>
  </si>
  <si>
    <t>Jeseník - Fotopasti</t>
  </si>
  <si>
    <t>Cesta z města, prázdninový pobyt pro děti</t>
  </si>
  <si>
    <t>Praha 9</t>
  </si>
  <si>
    <t>dotace</t>
  </si>
  <si>
    <t>Bystřice nad Pernštejnem</t>
  </si>
  <si>
    <t>Šlapanice</t>
  </si>
  <si>
    <t>Výstavba multifunkčního hřiště s umělým povrchem - INVESTICE</t>
  </si>
  <si>
    <t>Zjišťování hladiny OPL ve vztahu k pachatelům protiprávního jednání - INVESTICE</t>
  </si>
  <si>
    <t>Rozšíření MKDS o 1 kamerový bod a 2 ks fotopastí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</si>
</sst>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\ ?/?"/>
    <numFmt numFmtId="169" formatCode="#\ ??/??"/>
    <numFmt numFmtId="170" formatCode="m/d/yy"/>
    <numFmt numFmtId="171" formatCode="d\-mmm\-yy"/>
    <numFmt numFmtId="172" formatCode="d\-mmm"/>
    <numFmt numFmtId="173" formatCode="mmm\-yy"/>
    <numFmt numFmtId="174" formatCode="m/d/yy\ h:mm"/>
  </numFmts>
  <fonts count="3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MS Sans Serif"/>
      <family val="2"/>
    </font>
    <font>
      <b/>
      <sz val="11"/>
      <name val="MS Sans Serif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b/>
      <sz val="11"/>
      <color indexed="10"/>
      <name val="MS Sans Serif"/>
      <family val="2"/>
    </font>
    <font>
      <b/>
      <sz val="10"/>
      <color indexed="12"/>
      <name val="MS Sans Serif"/>
      <family val="2"/>
    </font>
    <font>
      <b/>
      <sz val="10"/>
      <color indexed="11"/>
      <name val="MS Sans Serif"/>
      <family val="2"/>
    </font>
    <font>
      <b/>
      <sz val="10"/>
      <color indexed="48"/>
      <name val="MS Sans Serif"/>
      <family val="2"/>
    </font>
    <font>
      <b/>
      <sz val="10"/>
      <color indexed="30"/>
      <name val="MS Sans Serif"/>
      <family val="2"/>
    </font>
    <font>
      <b/>
      <sz val="10"/>
      <color indexed="57"/>
      <name val="MS Sans Serif"/>
      <family val="2"/>
    </font>
    <font>
      <sz val="10"/>
      <color indexed="8"/>
      <name val="MS Sans Serif"/>
      <family val="2"/>
    </font>
    <font>
      <sz val="10"/>
      <color indexed="12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48"/>
      <name val="MS Sans Serif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167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1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0" fillId="0" borderId="17" xfId="0" applyBorder="1" applyAlignment="1">
      <alignment/>
    </xf>
    <xf numFmtId="0" fontId="4" fillId="0" borderId="14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0" fontId="6" fillId="0" borderId="0" xfId="0" applyFont="1" applyAlignment="1">
      <alignment/>
    </xf>
    <xf numFmtId="3" fontId="5" fillId="0" borderId="15" xfId="0" applyNumberFormat="1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3" fontId="5" fillId="0" borderId="19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3" fontId="1" fillId="0" borderId="17" xfId="0" applyNumberFormat="1" applyFont="1" applyBorder="1" applyAlignment="1">
      <alignment/>
    </xf>
    <xf numFmtId="0" fontId="0" fillId="0" borderId="21" xfId="0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0" fontId="0" fillId="0" borderId="22" xfId="0" applyBorder="1" applyAlignment="1">
      <alignment/>
    </xf>
    <xf numFmtId="3" fontId="1" fillId="0" borderId="23" xfId="0" applyNumberFormat="1" applyFont="1" applyBorder="1" applyAlignment="1">
      <alignment/>
    </xf>
    <xf numFmtId="0" fontId="0" fillId="0" borderId="18" xfId="0" applyBorder="1" applyAlignment="1">
      <alignment/>
    </xf>
    <xf numFmtId="3" fontId="4" fillId="0" borderId="19" xfId="0" applyNumberFormat="1" applyFont="1" applyBorder="1" applyAlignment="1">
      <alignment/>
    </xf>
    <xf numFmtId="0" fontId="9" fillId="0" borderId="13" xfId="0" applyFont="1" applyBorder="1" applyAlignment="1">
      <alignment/>
    </xf>
    <xf numFmtId="0" fontId="1" fillId="0" borderId="0" xfId="0" applyFont="1" applyAlignment="1">
      <alignment/>
    </xf>
    <xf numFmtId="0" fontId="10" fillId="0" borderId="13" xfId="0" applyFont="1" applyBorder="1" applyAlignment="1">
      <alignment/>
    </xf>
    <xf numFmtId="0" fontId="11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12" fillId="0" borderId="13" xfId="0" applyFont="1" applyBorder="1" applyAlignment="1">
      <alignment/>
    </xf>
    <xf numFmtId="0" fontId="13" fillId="0" borderId="0" xfId="0" applyFont="1" applyAlignment="1">
      <alignment/>
    </xf>
    <xf numFmtId="0" fontId="14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15" fillId="0" borderId="13" xfId="0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1" fillId="0" borderId="23" xfId="0" applyFont="1" applyFill="1" applyBorder="1" applyAlignment="1">
      <alignment/>
    </xf>
    <xf numFmtId="3" fontId="0" fillId="0" borderId="13" xfId="0" applyNumberFormat="1" applyBorder="1" applyAlignment="1">
      <alignment/>
    </xf>
    <xf numFmtId="3" fontId="1" fillId="0" borderId="13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3" fontId="1" fillId="0" borderId="25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0" fontId="0" fillId="0" borderId="26" xfId="0" applyBorder="1" applyAlignment="1">
      <alignment/>
    </xf>
    <xf numFmtId="3" fontId="0" fillId="0" borderId="25" xfId="0" applyNumberFormat="1" applyBorder="1" applyAlignment="1">
      <alignment/>
    </xf>
    <xf numFmtId="3" fontId="1" fillId="0" borderId="11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6" fillId="0" borderId="11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4" fillId="0" borderId="27" xfId="0" applyFont="1" applyBorder="1" applyAlignment="1">
      <alignment/>
    </xf>
    <xf numFmtId="3" fontId="8" fillId="0" borderId="28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0" fillId="0" borderId="18" xfId="0" applyNumberFormat="1" applyBorder="1" applyAlignment="1">
      <alignment/>
    </xf>
    <xf numFmtId="0" fontId="33" fillId="0" borderId="13" xfId="0" applyFont="1" applyBorder="1" applyAlignment="1">
      <alignment/>
    </xf>
    <xf numFmtId="0" fontId="6" fillId="0" borderId="0" xfId="0" applyFont="1" applyAlignment="1">
      <alignment/>
    </xf>
    <xf numFmtId="3" fontId="1" fillId="0" borderId="29" xfId="0" applyNumberFormat="1" applyFont="1" applyBorder="1" applyAlignment="1">
      <alignment/>
    </xf>
    <xf numFmtId="3" fontId="7" fillId="0" borderId="30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3" fontId="6" fillId="0" borderId="30" xfId="0" applyNumberFormat="1" applyFont="1" applyBorder="1" applyAlignment="1">
      <alignment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23" xfId="0" applyNumberFormat="1" applyFont="1" applyFill="1" applyBorder="1" applyAlignment="1">
      <alignment/>
    </xf>
    <xf numFmtId="0" fontId="0" fillId="24" borderId="10" xfId="0" applyFont="1" applyFill="1" applyBorder="1" applyAlignment="1">
      <alignment/>
    </xf>
    <xf numFmtId="3" fontId="7" fillId="24" borderId="10" xfId="0" applyNumberFormat="1" applyFont="1" applyFill="1" applyBorder="1" applyAlignment="1">
      <alignment/>
    </xf>
    <xf numFmtId="3" fontId="7" fillId="24" borderId="13" xfId="0" applyNumberFormat="1" applyFont="1" applyFill="1" applyBorder="1" applyAlignment="1">
      <alignment/>
    </xf>
    <xf numFmtId="3" fontId="6" fillId="0" borderId="11" xfId="0" applyNumberFormat="1" applyFont="1" applyBorder="1" applyAlignment="1">
      <alignment/>
    </xf>
    <xf numFmtId="3" fontId="1" fillId="0" borderId="32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0" fontId="12" fillId="0" borderId="22" xfId="0" applyFont="1" applyBorder="1" applyAlignment="1">
      <alignment/>
    </xf>
    <xf numFmtId="3" fontId="7" fillId="0" borderId="32" xfId="0" applyNumberFormat="1" applyFont="1" applyBorder="1" applyAlignment="1">
      <alignment/>
    </xf>
    <xf numFmtId="3" fontId="7" fillId="0" borderId="33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3" fontId="7" fillId="0" borderId="26" xfId="0" applyNumberFormat="1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7" fillId="0" borderId="13" xfId="0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30" xfId="0" applyNumberFormat="1" applyFill="1" applyBorder="1" applyAlignment="1">
      <alignment/>
    </xf>
    <xf numFmtId="0" fontId="14" fillId="0" borderId="10" xfId="0" applyFont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0" fontId="15" fillId="0" borderId="13" xfId="0" applyFont="1" applyFill="1" applyBorder="1" applyAlignment="1">
      <alignment/>
    </xf>
    <xf numFmtId="3" fontId="0" fillId="0" borderId="30" xfId="0" applyNumberFormat="1" applyFont="1" applyFill="1" applyBorder="1" applyAlignment="1">
      <alignment/>
    </xf>
    <xf numFmtId="3" fontId="4" fillId="0" borderId="34" xfId="0" applyNumberFormat="1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39" xfId="0" applyFont="1" applyBorder="1" applyAlignment="1">
      <alignment horizontal="center"/>
    </xf>
  </cellXfs>
  <cellStyles count="4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hybně" xfId="35"/>
    <cellStyle name="Kontrolní buňka" xfId="36"/>
    <cellStyle name="Currency" xfId="37"/>
    <cellStyle name="Nadpis 1" xfId="38"/>
    <cellStyle name="Nadpis 2" xfId="39"/>
    <cellStyle name="Nadpis 3" xfId="40"/>
    <cellStyle name="Nadpis 4" xfId="41"/>
    <cellStyle name="Název" xfId="42"/>
    <cellStyle name="Neutrální" xfId="43"/>
    <cellStyle name="Poznámka" xfId="44"/>
    <cellStyle name="Percent" xfId="45"/>
    <cellStyle name="Propojená buňka" xfId="46"/>
    <cellStyle name="Správně" xfId="47"/>
    <cellStyle name="Text upozornění" xfId="48"/>
    <cellStyle name="Vstup" xfId="49"/>
    <cellStyle name="Výpočet" xfId="50"/>
    <cellStyle name="Výstup" xfId="51"/>
    <cellStyle name="Vysvětlující text" xfId="52"/>
    <cellStyle name="Zvýraznění 1" xfId="53"/>
    <cellStyle name="Zvýraznění 2" xfId="54"/>
    <cellStyle name="Zvýraznění 3" xfId="55"/>
    <cellStyle name="Zvýraznění 4" xfId="56"/>
    <cellStyle name="Zvýraznění 5" xfId="57"/>
    <cellStyle name="Zvýraznění 6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8"/>
  <sheetViews>
    <sheetView tabSelected="1" zoomScale="85" zoomScaleNormal="85" zoomScalePageLayoutView="0" workbookViewId="0" topLeftCell="A1">
      <pane ySplit="2" topLeftCell="BM3" activePane="bottomLeft" state="frozen"/>
      <selection pane="topLeft" activeCell="A1" sqref="A1"/>
      <selection pane="bottomLeft" activeCell="H26" sqref="H26"/>
    </sheetView>
  </sheetViews>
  <sheetFormatPr defaultColWidth="9.140625" defaultRowHeight="12.75"/>
  <cols>
    <col min="1" max="1" width="19.8515625" style="0" bestFit="1" customWidth="1"/>
    <col min="2" max="2" width="22.00390625" style="0" customWidth="1"/>
    <col min="3" max="3" width="69.8515625" style="0" customWidth="1"/>
    <col min="4" max="5" width="14.57421875" style="1" bestFit="1" customWidth="1"/>
  </cols>
  <sheetData>
    <row r="1" ht="16.5" thickBot="1">
      <c r="E1" s="106" t="s">
        <v>511</v>
      </c>
    </row>
    <row r="2" spans="1:5" ht="13.5" thickBot="1">
      <c r="A2" s="24" t="s">
        <v>508</v>
      </c>
      <c r="B2" s="25" t="s">
        <v>509</v>
      </c>
      <c r="C2" s="25" t="s">
        <v>510</v>
      </c>
      <c r="D2" s="26" t="s">
        <v>503</v>
      </c>
      <c r="E2" s="51" t="s">
        <v>519</v>
      </c>
    </row>
    <row r="3" spans="1:5" ht="12.75">
      <c r="A3" s="6" t="s">
        <v>4</v>
      </c>
      <c r="B3" s="7" t="s">
        <v>5</v>
      </c>
      <c r="C3" s="7" t="s">
        <v>6</v>
      </c>
      <c r="D3" s="8">
        <v>1209600</v>
      </c>
      <c r="E3" s="80">
        <v>1209000</v>
      </c>
    </row>
    <row r="4" spans="1:5" ht="12.75">
      <c r="A4" s="37"/>
      <c r="B4" s="2" t="s">
        <v>5</v>
      </c>
      <c r="C4" s="2" t="s">
        <v>7</v>
      </c>
      <c r="D4" s="3">
        <v>72000</v>
      </c>
      <c r="E4" s="52">
        <v>52000</v>
      </c>
    </row>
    <row r="5" spans="1:5" ht="12.75">
      <c r="A5" s="9"/>
      <c r="B5" s="2" t="s">
        <v>5</v>
      </c>
      <c r="C5" s="2" t="s">
        <v>8</v>
      </c>
      <c r="D5" s="3">
        <v>144900</v>
      </c>
      <c r="E5" s="52">
        <v>79000</v>
      </c>
    </row>
    <row r="6" spans="1:5" ht="12.75">
      <c r="A6" s="9"/>
      <c r="B6" s="2" t="s">
        <v>5</v>
      </c>
      <c r="C6" s="2" t="s">
        <v>9</v>
      </c>
      <c r="D6" s="3">
        <v>182160</v>
      </c>
      <c r="E6" s="52">
        <v>0</v>
      </c>
    </row>
    <row r="7" spans="1:5" ht="12.75">
      <c r="A7" s="9"/>
      <c r="B7" s="2" t="s">
        <v>5</v>
      </c>
      <c r="C7" s="2" t="s">
        <v>10</v>
      </c>
      <c r="D7" s="3">
        <v>48600</v>
      </c>
      <c r="E7" s="52">
        <v>31000</v>
      </c>
    </row>
    <row r="8" spans="1:5" ht="12.75">
      <c r="A8" s="9"/>
      <c r="B8" s="2" t="s">
        <v>5</v>
      </c>
      <c r="C8" s="2" t="s">
        <v>502</v>
      </c>
      <c r="D8" s="3">
        <v>27900</v>
      </c>
      <c r="E8" s="52">
        <v>0</v>
      </c>
    </row>
    <row r="9" spans="1:5" ht="12.75">
      <c r="A9" s="9"/>
      <c r="B9" s="2" t="s">
        <v>5</v>
      </c>
      <c r="C9" s="2" t="s">
        <v>11</v>
      </c>
      <c r="D9" s="3">
        <v>21600</v>
      </c>
      <c r="E9" s="52">
        <v>0</v>
      </c>
    </row>
    <row r="10" spans="1:5" ht="12.75">
      <c r="A10" s="9"/>
      <c r="B10" s="2" t="s">
        <v>5</v>
      </c>
      <c r="C10" s="2" t="s">
        <v>12</v>
      </c>
      <c r="D10" s="3">
        <v>162630</v>
      </c>
      <c r="E10" s="52">
        <v>133000</v>
      </c>
    </row>
    <row r="11" spans="1:5" ht="12.75">
      <c r="A11" s="9"/>
      <c r="B11" s="2" t="s">
        <v>5</v>
      </c>
      <c r="C11" s="2" t="s">
        <v>13</v>
      </c>
      <c r="D11" s="3">
        <v>32265</v>
      </c>
      <c r="E11" s="52">
        <v>0</v>
      </c>
    </row>
    <row r="12" spans="1:5" ht="12.75">
      <c r="A12" s="9"/>
      <c r="B12" s="2"/>
      <c r="C12" s="2"/>
      <c r="D12" s="4">
        <f>SUM(D3:D11)</f>
        <v>1901655</v>
      </c>
      <c r="E12" s="53">
        <f>SUM(E3:E11)</f>
        <v>1504000</v>
      </c>
    </row>
    <row r="13" spans="1:5" ht="12.75">
      <c r="A13" s="9"/>
      <c r="B13" s="2" t="s">
        <v>14</v>
      </c>
      <c r="C13" s="2" t="s">
        <v>6</v>
      </c>
      <c r="D13" s="4">
        <v>238860</v>
      </c>
      <c r="E13" s="53">
        <v>231000</v>
      </c>
    </row>
    <row r="14" spans="1:5" ht="12.75">
      <c r="A14" s="9"/>
      <c r="B14" s="2" t="s">
        <v>15</v>
      </c>
      <c r="C14" s="2" t="s">
        <v>16</v>
      </c>
      <c r="D14" s="17">
        <v>62000</v>
      </c>
      <c r="E14" s="54">
        <v>62000</v>
      </c>
    </row>
    <row r="15" spans="1:5" ht="12.75">
      <c r="A15" s="9"/>
      <c r="B15" s="2" t="s">
        <v>15</v>
      </c>
      <c r="C15" s="2" t="s">
        <v>17</v>
      </c>
      <c r="D15" s="3">
        <v>61500</v>
      </c>
      <c r="E15" s="52">
        <v>0</v>
      </c>
    </row>
    <row r="16" spans="1:5" ht="12.75">
      <c r="A16" s="9"/>
      <c r="B16" s="2" t="s">
        <v>15</v>
      </c>
      <c r="C16" s="2" t="s">
        <v>18</v>
      </c>
      <c r="D16" s="3">
        <v>275900</v>
      </c>
      <c r="E16" s="52">
        <v>108000</v>
      </c>
    </row>
    <row r="17" spans="1:5" ht="12.75">
      <c r="A17" s="9"/>
      <c r="B17" s="2" t="s">
        <v>15</v>
      </c>
      <c r="C17" s="2" t="s">
        <v>19</v>
      </c>
      <c r="D17" s="3">
        <v>51000</v>
      </c>
      <c r="E17" s="52">
        <v>0</v>
      </c>
    </row>
    <row r="18" spans="1:5" ht="12.75">
      <c r="A18" s="37"/>
      <c r="B18" s="2"/>
      <c r="C18" s="2"/>
      <c r="D18" s="4">
        <f>SUM(D14:D17)</f>
        <v>450400</v>
      </c>
      <c r="E18" s="4">
        <f>SUM(E14:E17)</f>
        <v>170000</v>
      </c>
    </row>
    <row r="19" spans="1:5" ht="12.75">
      <c r="A19" s="41"/>
      <c r="B19" s="2" t="s">
        <v>20</v>
      </c>
      <c r="C19" s="2" t="s">
        <v>21</v>
      </c>
      <c r="D19" s="3">
        <v>192000</v>
      </c>
      <c r="E19" s="52">
        <v>192000</v>
      </c>
    </row>
    <row r="20" spans="1:5" ht="12.75">
      <c r="A20" s="37"/>
      <c r="B20" s="2" t="s">
        <v>20</v>
      </c>
      <c r="C20" s="2" t="s">
        <v>22</v>
      </c>
      <c r="D20" s="17">
        <v>350000</v>
      </c>
      <c r="E20" s="54">
        <v>350000</v>
      </c>
    </row>
    <row r="21" spans="1:5" ht="12.75">
      <c r="A21" s="9"/>
      <c r="B21" s="2" t="s">
        <v>20</v>
      </c>
      <c r="C21" s="2" t="s">
        <v>23</v>
      </c>
      <c r="D21" s="3">
        <v>23000</v>
      </c>
      <c r="E21" s="52">
        <v>0</v>
      </c>
    </row>
    <row r="22" spans="1:5" ht="12.75">
      <c r="A22" s="9"/>
      <c r="B22" s="2" t="s">
        <v>20</v>
      </c>
      <c r="C22" s="2" t="s">
        <v>24</v>
      </c>
      <c r="D22" s="3">
        <v>30000</v>
      </c>
      <c r="E22" s="52">
        <v>0</v>
      </c>
    </row>
    <row r="23" spans="1:5" ht="12.75">
      <c r="A23" s="9"/>
      <c r="B23" s="2"/>
      <c r="C23" s="2"/>
      <c r="D23" s="4">
        <f>SUM(D19:D22)</f>
        <v>595000</v>
      </c>
      <c r="E23" s="53">
        <f>SUM(E19:E22)</f>
        <v>542000</v>
      </c>
    </row>
    <row r="24" spans="1:5" ht="12.75">
      <c r="A24" s="41"/>
      <c r="B24" s="2" t="s">
        <v>25</v>
      </c>
      <c r="C24" s="2" t="s">
        <v>26</v>
      </c>
      <c r="D24" s="3">
        <v>18000</v>
      </c>
      <c r="E24" s="52">
        <v>0</v>
      </c>
    </row>
    <row r="25" spans="1:5" ht="12.75">
      <c r="A25" s="9"/>
      <c r="B25" s="2" t="s">
        <v>25</v>
      </c>
      <c r="C25" s="2" t="s">
        <v>27</v>
      </c>
      <c r="D25" s="3">
        <v>53100</v>
      </c>
      <c r="E25" s="52">
        <v>0</v>
      </c>
    </row>
    <row r="26" spans="1:5" ht="12.75">
      <c r="A26" s="9"/>
      <c r="B26" s="2" t="s">
        <v>25</v>
      </c>
      <c r="C26" s="2" t="s">
        <v>28</v>
      </c>
      <c r="D26" s="3">
        <v>59760</v>
      </c>
      <c r="E26" s="52">
        <v>0</v>
      </c>
    </row>
    <row r="27" spans="1:5" ht="12.75">
      <c r="A27" s="9"/>
      <c r="B27" s="2" t="s">
        <v>25</v>
      </c>
      <c r="C27" s="2" t="s">
        <v>29</v>
      </c>
      <c r="D27" s="3">
        <v>68000</v>
      </c>
      <c r="E27" s="52">
        <v>0</v>
      </c>
    </row>
    <row r="28" spans="1:5" ht="12.75">
      <c r="A28" s="9"/>
      <c r="B28" s="2" t="s">
        <v>25</v>
      </c>
      <c r="C28" s="2" t="s">
        <v>30</v>
      </c>
      <c r="D28" s="3">
        <v>121000</v>
      </c>
      <c r="E28" s="52">
        <v>0</v>
      </c>
    </row>
    <row r="29" spans="1:5" ht="12.75">
      <c r="A29" s="9"/>
      <c r="B29" s="2" t="s">
        <v>25</v>
      </c>
      <c r="C29" s="2" t="s">
        <v>31</v>
      </c>
      <c r="D29" s="3">
        <v>9000</v>
      </c>
      <c r="E29" s="52">
        <v>0</v>
      </c>
    </row>
    <row r="30" spans="1:5" ht="12.75">
      <c r="A30" s="9"/>
      <c r="B30" s="2"/>
      <c r="C30" s="2"/>
      <c r="D30" s="4">
        <f>SUM(D24:D29)</f>
        <v>328860</v>
      </c>
      <c r="E30" s="53">
        <f>SUM(E24:E29)</f>
        <v>0</v>
      </c>
    </row>
    <row r="31" spans="1:5" ht="12.75">
      <c r="A31" s="9"/>
      <c r="B31" s="2" t="s">
        <v>32</v>
      </c>
      <c r="C31" s="2" t="s">
        <v>33</v>
      </c>
      <c r="D31" s="3">
        <v>454000</v>
      </c>
      <c r="E31" s="52">
        <v>454000</v>
      </c>
    </row>
    <row r="32" spans="1:5" ht="12.75">
      <c r="A32" s="37"/>
      <c r="B32" s="2" t="s">
        <v>32</v>
      </c>
      <c r="C32" s="2" t="s">
        <v>34</v>
      </c>
      <c r="D32" s="3">
        <v>64000</v>
      </c>
      <c r="E32" s="52">
        <v>64000</v>
      </c>
    </row>
    <row r="33" spans="1:5" ht="12.75">
      <c r="A33" s="37"/>
      <c r="B33" s="2" t="s">
        <v>32</v>
      </c>
      <c r="C33" s="2" t="s">
        <v>35</v>
      </c>
      <c r="D33" s="3">
        <v>70000</v>
      </c>
      <c r="E33" s="52">
        <v>70000</v>
      </c>
    </row>
    <row r="34" spans="1:5" ht="12.75">
      <c r="A34" s="9"/>
      <c r="B34" s="2"/>
      <c r="C34" s="2"/>
      <c r="D34" s="4">
        <f>SUM(D31:D33)</f>
        <v>588000</v>
      </c>
      <c r="E34" s="53">
        <f>SUM(E31:E33)</f>
        <v>588000</v>
      </c>
    </row>
    <row r="35" spans="1:5" ht="12.75">
      <c r="A35" s="9"/>
      <c r="B35" s="2" t="s">
        <v>36</v>
      </c>
      <c r="C35" s="2" t="s">
        <v>37</v>
      </c>
      <c r="D35" s="17">
        <v>300000</v>
      </c>
      <c r="E35" s="54">
        <v>300000</v>
      </c>
    </row>
    <row r="36" spans="1:5" ht="12.75">
      <c r="A36" s="9"/>
      <c r="B36" s="2" t="s">
        <v>36</v>
      </c>
      <c r="C36" s="2" t="s">
        <v>33</v>
      </c>
      <c r="D36" s="3">
        <v>126500</v>
      </c>
      <c r="E36" s="52">
        <v>126000</v>
      </c>
    </row>
    <row r="37" spans="1:5" ht="12.75">
      <c r="A37" s="9"/>
      <c r="B37" s="2"/>
      <c r="C37" s="2"/>
      <c r="D37" s="4">
        <f>SUM(D35:D36)</f>
        <v>426500</v>
      </c>
      <c r="E37" s="53">
        <f>SUM(E35:E36)</f>
        <v>426000</v>
      </c>
    </row>
    <row r="38" spans="1:5" ht="12.75">
      <c r="A38" s="9"/>
      <c r="B38" s="2" t="s">
        <v>38</v>
      </c>
      <c r="C38" s="2" t="s">
        <v>6</v>
      </c>
      <c r="D38" s="4">
        <v>203500</v>
      </c>
      <c r="E38" s="53">
        <v>168000</v>
      </c>
    </row>
    <row r="39" spans="1:5" ht="12.75">
      <c r="A39" s="9"/>
      <c r="B39" s="2" t="s">
        <v>39</v>
      </c>
      <c r="C39" s="2" t="s">
        <v>40</v>
      </c>
      <c r="D39" s="17">
        <v>280000</v>
      </c>
      <c r="E39" s="54">
        <v>280000</v>
      </c>
    </row>
    <row r="40" spans="1:5" ht="12.75">
      <c r="A40" s="9"/>
      <c r="B40" s="2" t="s">
        <v>39</v>
      </c>
      <c r="C40" s="2" t="s">
        <v>41</v>
      </c>
      <c r="D40" s="3">
        <v>227560</v>
      </c>
      <c r="E40" s="52">
        <v>181000</v>
      </c>
    </row>
    <row r="41" spans="1:5" ht="12.75">
      <c r="A41" s="37"/>
      <c r="B41" s="2" t="s">
        <v>39</v>
      </c>
      <c r="C41" s="2" t="s">
        <v>42</v>
      </c>
      <c r="D41" s="3">
        <v>301000</v>
      </c>
      <c r="E41" s="52">
        <v>0</v>
      </c>
    </row>
    <row r="42" spans="1:5" ht="12.75">
      <c r="A42" s="37"/>
      <c r="B42" s="2" t="s">
        <v>39</v>
      </c>
      <c r="C42" s="2" t="s">
        <v>43</v>
      </c>
      <c r="D42" s="3">
        <v>59000</v>
      </c>
      <c r="E42" s="52">
        <v>0</v>
      </c>
    </row>
    <row r="43" spans="1:5" ht="12.75">
      <c r="A43" s="37"/>
      <c r="B43" s="2" t="s">
        <v>39</v>
      </c>
      <c r="C43" s="2" t="s">
        <v>44</v>
      </c>
      <c r="D43" s="3">
        <v>58000</v>
      </c>
      <c r="E43" s="52">
        <v>0</v>
      </c>
    </row>
    <row r="44" spans="1:5" ht="12.75">
      <c r="A44" s="9"/>
      <c r="B44" s="2" t="s">
        <v>39</v>
      </c>
      <c r="C44" s="2" t="s">
        <v>45</v>
      </c>
      <c r="D44" s="3">
        <v>40000</v>
      </c>
      <c r="E44" s="52">
        <v>0</v>
      </c>
    </row>
    <row r="45" spans="1:5" ht="12.75">
      <c r="A45" s="9"/>
      <c r="B45" s="2"/>
      <c r="C45" s="2"/>
      <c r="D45" s="4">
        <f>SUM(D39:D44)</f>
        <v>965560</v>
      </c>
      <c r="E45" s="4">
        <f>SUM(E39:E44)</f>
        <v>461000</v>
      </c>
    </row>
    <row r="46" spans="1:5" ht="12.75">
      <c r="A46" s="37"/>
      <c r="B46" s="2" t="s">
        <v>46</v>
      </c>
      <c r="C46" s="2" t="s">
        <v>35</v>
      </c>
      <c r="D46" s="3">
        <v>86400</v>
      </c>
      <c r="E46" s="52">
        <v>85000</v>
      </c>
    </row>
    <row r="47" spans="1:5" ht="12.75">
      <c r="A47" s="9"/>
      <c r="B47" s="2" t="s">
        <v>46</v>
      </c>
      <c r="C47" s="2" t="s">
        <v>47</v>
      </c>
      <c r="D47" s="3">
        <v>126000</v>
      </c>
      <c r="E47" s="52">
        <v>0</v>
      </c>
    </row>
    <row r="48" spans="1:5" ht="12.75">
      <c r="A48" s="9"/>
      <c r="B48" s="2"/>
      <c r="C48" s="2"/>
      <c r="D48" s="4">
        <f>SUM(D46:D47)</f>
        <v>212400</v>
      </c>
      <c r="E48" s="53">
        <f>SUM(E46:E47)</f>
        <v>85000</v>
      </c>
    </row>
    <row r="49" spans="1:5" ht="12.75">
      <c r="A49" s="37"/>
      <c r="B49" s="2" t="s">
        <v>48</v>
      </c>
      <c r="C49" s="2" t="s">
        <v>49</v>
      </c>
      <c r="D49" s="3">
        <v>12000</v>
      </c>
      <c r="E49" s="52">
        <v>0</v>
      </c>
    </row>
    <row r="50" spans="1:5" ht="12.75">
      <c r="A50" s="9"/>
      <c r="B50" s="2" t="s">
        <v>48</v>
      </c>
      <c r="C50" s="2" t="s">
        <v>50</v>
      </c>
      <c r="D50" s="3">
        <v>15000</v>
      </c>
      <c r="E50" s="52">
        <v>0</v>
      </c>
    </row>
    <row r="51" spans="1:5" ht="12.75">
      <c r="A51" s="9"/>
      <c r="B51" s="2" t="s">
        <v>48</v>
      </c>
      <c r="C51" s="2" t="s">
        <v>51</v>
      </c>
      <c r="D51" s="3">
        <v>11000</v>
      </c>
      <c r="E51" s="52">
        <v>0</v>
      </c>
    </row>
    <row r="52" spans="1:5" ht="12.75">
      <c r="A52" s="9"/>
      <c r="B52" s="2" t="s">
        <v>48</v>
      </c>
      <c r="C52" s="2" t="s">
        <v>52</v>
      </c>
      <c r="D52" s="3">
        <v>86000</v>
      </c>
      <c r="E52" s="52">
        <v>86000</v>
      </c>
    </row>
    <row r="53" spans="1:5" ht="12.75">
      <c r="A53" s="9"/>
      <c r="B53" s="2" t="s">
        <v>48</v>
      </c>
      <c r="C53" s="2" t="s">
        <v>35</v>
      </c>
      <c r="D53" s="3">
        <v>62000</v>
      </c>
      <c r="E53" s="52">
        <v>62000</v>
      </c>
    </row>
    <row r="54" spans="1:5" ht="12.75">
      <c r="A54" s="9"/>
      <c r="B54" s="2"/>
      <c r="C54" s="2"/>
      <c r="D54" s="4">
        <f>SUM(D49:D53)</f>
        <v>186000</v>
      </c>
      <c r="E54" s="53">
        <f>SUM(E49:E53)</f>
        <v>148000</v>
      </c>
    </row>
    <row r="55" spans="1:5" ht="12.75">
      <c r="A55" s="37"/>
      <c r="B55" s="2" t="s">
        <v>53</v>
      </c>
      <c r="C55" s="2" t="s">
        <v>52</v>
      </c>
      <c r="D55" s="3">
        <v>108000</v>
      </c>
      <c r="E55" s="52">
        <v>108000</v>
      </c>
    </row>
    <row r="56" spans="1:5" ht="12.75">
      <c r="A56" s="37"/>
      <c r="B56" s="2" t="s">
        <v>53</v>
      </c>
      <c r="C56" s="2" t="s">
        <v>54</v>
      </c>
      <c r="D56" s="3">
        <v>61000</v>
      </c>
      <c r="E56" s="52">
        <v>61000</v>
      </c>
    </row>
    <row r="57" spans="1:5" s="38" customFormat="1" ht="12.75">
      <c r="A57" s="41"/>
      <c r="B57" s="42"/>
      <c r="C57" s="42"/>
      <c r="D57" s="4">
        <f>SUM(D55:D56)</f>
        <v>169000</v>
      </c>
      <c r="E57" s="4">
        <f>SUM(E55:E56)</f>
        <v>169000</v>
      </c>
    </row>
    <row r="58" spans="1:5" ht="12.75">
      <c r="A58" s="9"/>
      <c r="B58" s="2" t="s">
        <v>55</v>
      </c>
      <c r="C58" s="2" t="s">
        <v>56</v>
      </c>
      <c r="D58" s="3">
        <v>36000</v>
      </c>
      <c r="E58" s="52">
        <v>36000</v>
      </c>
    </row>
    <row r="59" spans="1:5" ht="12.75">
      <c r="A59" s="9"/>
      <c r="B59" s="2" t="s">
        <v>55</v>
      </c>
      <c r="C59" s="2" t="s">
        <v>57</v>
      </c>
      <c r="D59" s="3">
        <v>24998</v>
      </c>
      <c r="E59" s="52">
        <v>19000</v>
      </c>
    </row>
    <row r="60" spans="1:5" ht="12.75">
      <c r="A60" s="9"/>
      <c r="B60" s="2"/>
      <c r="C60" s="2"/>
      <c r="D60" s="4">
        <f>SUM(D58:D59)</f>
        <v>60998</v>
      </c>
      <c r="E60" s="4">
        <f>SUM(E58:E59)</f>
        <v>55000</v>
      </c>
    </row>
    <row r="61" spans="1:5" ht="12" customHeight="1">
      <c r="A61" s="9"/>
      <c r="B61" s="2" t="s">
        <v>58</v>
      </c>
      <c r="C61" s="2" t="s">
        <v>59</v>
      </c>
      <c r="D61" s="17">
        <v>300000</v>
      </c>
      <c r="E61" s="54">
        <v>300000</v>
      </c>
    </row>
    <row r="62" spans="1:5" ht="12.75">
      <c r="A62" s="9"/>
      <c r="B62" s="2" t="s">
        <v>58</v>
      </c>
      <c r="C62" s="2" t="s">
        <v>60</v>
      </c>
      <c r="D62" s="17">
        <v>190000</v>
      </c>
      <c r="E62" s="54">
        <v>0</v>
      </c>
    </row>
    <row r="63" spans="1:5" ht="12.75">
      <c r="A63" s="9"/>
      <c r="B63" s="2" t="s">
        <v>58</v>
      </c>
      <c r="C63" s="2" t="s">
        <v>61</v>
      </c>
      <c r="D63" s="3">
        <v>27400</v>
      </c>
      <c r="E63" s="52">
        <v>20000</v>
      </c>
    </row>
    <row r="64" spans="1:5" ht="12.75">
      <c r="A64" s="40"/>
      <c r="B64" s="2" t="s">
        <v>58</v>
      </c>
      <c r="C64" s="2" t="s">
        <v>62</v>
      </c>
      <c r="D64" s="17">
        <v>184500</v>
      </c>
      <c r="E64" s="54">
        <v>0</v>
      </c>
    </row>
    <row r="65" spans="1:5" ht="12.75">
      <c r="A65" s="9"/>
      <c r="B65" s="2"/>
      <c r="C65" s="2"/>
      <c r="D65" s="4">
        <f>SUM(D61:D64)</f>
        <v>701900</v>
      </c>
      <c r="E65" s="53">
        <f>SUM(E61:E64)</f>
        <v>320000</v>
      </c>
    </row>
    <row r="66" spans="1:5" ht="12.75">
      <c r="A66" s="9"/>
      <c r="B66" s="2" t="s">
        <v>63</v>
      </c>
      <c r="C66" s="2" t="s">
        <v>64</v>
      </c>
      <c r="D66" s="3">
        <v>166000</v>
      </c>
      <c r="E66" s="52">
        <v>166000</v>
      </c>
    </row>
    <row r="67" spans="1:5" ht="12.75">
      <c r="A67" s="9"/>
      <c r="B67" s="2" t="s">
        <v>63</v>
      </c>
      <c r="C67" s="2" t="s">
        <v>65</v>
      </c>
      <c r="D67" s="3">
        <v>90000</v>
      </c>
      <c r="E67" s="52">
        <v>90000</v>
      </c>
    </row>
    <row r="68" spans="1:5" ht="12.75">
      <c r="A68" s="9"/>
      <c r="B68" s="2"/>
      <c r="C68" s="2"/>
      <c r="D68" s="4">
        <f>SUM(D66:D67)</f>
        <v>256000</v>
      </c>
      <c r="E68" s="53">
        <f>SUM(E66:E67)</f>
        <v>256000</v>
      </c>
    </row>
    <row r="69" spans="1:5" ht="12.75">
      <c r="A69" s="9"/>
      <c r="B69" s="2" t="s">
        <v>66</v>
      </c>
      <c r="C69" s="2" t="s">
        <v>62</v>
      </c>
      <c r="D69" s="17">
        <v>350000</v>
      </c>
      <c r="E69" s="54">
        <v>350000</v>
      </c>
    </row>
    <row r="70" spans="1:5" ht="12.75">
      <c r="A70" s="9"/>
      <c r="B70" s="2" t="s">
        <v>66</v>
      </c>
      <c r="C70" s="2" t="s">
        <v>67</v>
      </c>
      <c r="D70" s="3">
        <v>309600</v>
      </c>
      <c r="E70" s="52">
        <v>300000</v>
      </c>
    </row>
    <row r="71" spans="1:5" ht="12.75">
      <c r="A71" s="9"/>
      <c r="B71" s="2"/>
      <c r="C71" s="2"/>
      <c r="D71" s="4">
        <f>SUM(D69:D70)</f>
        <v>659600</v>
      </c>
      <c r="E71" s="53">
        <f>SUM(E69:E70)</f>
        <v>650000</v>
      </c>
    </row>
    <row r="72" spans="1:5" ht="12.75">
      <c r="A72" s="9"/>
      <c r="B72" s="2" t="s">
        <v>68</v>
      </c>
      <c r="C72" s="2" t="s">
        <v>69</v>
      </c>
      <c r="D72" s="4">
        <v>100000</v>
      </c>
      <c r="E72" s="53">
        <v>0</v>
      </c>
    </row>
    <row r="73" spans="1:5" ht="12.75">
      <c r="A73" s="9"/>
      <c r="B73" s="2" t="s">
        <v>70</v>
      </c>
      <c r="C73" s="2" t="s">
        <v>71</v>
      </c>
      <c r="D73" s="17">
        <v>1000000</v>
      </c>
      <c r="E73" s="54">
        <v>960000</v>
      </c>
    </row>
    <row r="74" spans="1:5" ht="12.75">
      <c r="A74" s="9"/>
      <c r="B74" s="2" t="s">
        <v>70</v>
      </c>
      <c r="C74" s="2" t="s">
        <v>67</v>
      </c>
      <c r="D74" s="3">
        <v>420000</v>
      </c>
      <c r="E74" s="52">
        <v>420000</v>
      </c>
    </row>
    <row r="75" spans="1:5" ht="12.75">
      <c r="A75" s="9"/>
      <c r="B75" s="2" t="s">
        <v>70</v>
      </c>
      <c r="C75" s="2" t="s">
        <v>72</v>
      </c>
      <c r="D75" s="3">
        <v>342000</v>
      </c>
      <c r="E75" s="52">
        <v>317000</v>
      </c>
    </row>
    <row r="76" spans="1:5" ht="12.75">
      <c r="A76" s="9"/>
      <c r="B76" s="2" t="s">
        <v>70</v>
      </c>
      <c r="C76" s="2" t="s">
        <v>73</v>
      </c>
      <c r="D76" s="3">
        <v>54000</v>
      </c>
      <c r="E76" s="52">
        <v>0</v>
      </c>
    </row>
    <row r="77" spans="1:5" ht="12.75">
      <c r="A77" s="9"/>
      <c r="B77" s="2"/>
      <c r="C77" s="2"/>
      <c r="D77" s="4">
        <f>SUM(D73:D76)</f>
        <v>1816000</v>
      </c>
      <c r="E77" s="4">
        <f>SUM(E73:E76)</f>
        <v>1697000</v>
      </c>
    </row>
    <row r="78" spans="1:5" ht="12.75">
      <c r="A78" s="41"/>
      <c r="B78" s="2" t="s">
        <v>74</v>
      </c>
      <c r="C78" s="2" t="s">
        <v>75</v>
      </c>
      <c r="D78" s="17">
        <v>300000</v>
      </c>
      <c r="E78" s="54">
        <v>0</v>
      </c>
    </row>
    <row r="79" spans="1:5" ht="12.75">
      <c r="A79" s="9"/>
      <c r="B79" s="2" t="s">
        <v>74</v>
      </c>
      <c r="C79" s="2" t="s">
        <v>76</v>
      </c>
      <c r="D79" s="17">
        <v>190000</v>
      </c>
      <c r="E79" s="54">
        <v>0</v>
      </c>
    </row>
    <row r="80" spans="1:5" ht="12.75">
      <c r="A80" s="9"/>
      <c r="B80" s="2" t="s">
        <v>74</v>
      </c>
      <c r="C80" s="2" t="s">
        <v>77</v>
      </c>
      <c r="D80" s="3">
        <v>66000</v>
      </c>
      <c r="E80" s="52">
        <v>0</v>
      </c>
    </row>
    <row r="81" spans="1:5" ht="12.75">
      <c r="A81" s="9"/>
      <c r="B81" s="2" t="s">
        <v>74</v>
      </c>
      <c r="C81" s="2" t="s">
        <v>78</v>
      </c>
      <c r="D81" s="3">
        <v>76000</v>
      </c>
      <c r="E81" s="52">
        <v>0</v>
      </c>
    </row>
    <row r="82" spans="1:5" ht="12.75">
      <c r="A82" s="9"/>
      <c r="B82" s="2"/>
      <c r="C82" s="2"/>
      <c r="D82" s="4">
        <f>SUM(D78:D81)</f>
        <v>632000</v>
      </c>
      <c r="E82" s="53">
        <f>SUM(E78:E81)</f>
        <v>0</v>
      </c>
    </row>
    <row r="83" spans="1:5" ht="12.75">
      <c r="A83" s="37"/>
      <c r="B83" s="2" t="s">
        <v>79</v>
      </c>
      <c r="C83" s="2" t="s">
        <v>80</v>
      </c>
      <c r="D83" s="3">
        <v>211500</v>
      </c>
      <c r="E83" s="52">
        <v>0</v>
      </c>
    </row>
    <row r="84" spans="1:5" ht="12.75">
      <c r="A84" s="37"/>
      <c r="B84" s="2" t="s">
        <v>79</v>
      </c>
      <c r="C84" s="2" t="s">
        <v>81</v>
      </c>
      <c r="D84" s="3">
        <v>79200</v>
      </c>
      <c r="E84" s="52">
        <v>0</v>
      </c>
    </row>
    <row r="85" spans="1:5" ht="12.75">
      <c r="A85" s="9"/>
      <c r="B85" s="2" t="s">
        <v>79</v>
      </c>
      <c r="C85" s="2" t="s">
        <v>82</v>
      </c>
      <c r="D85" s="3">
        <v>46800</v>
      </c>
      <c r="E85" s="52">
        <v>0</v>
      </c>
    </row>
    <row r="86" spans="1:5" ht="12.75">
      <c r="A86" s="9"/>
      <c r="B86" s="2" t="s">
        <v>79</v>
      </c>
      <c r="C86" s="2" t="s">
        <v>83</v>
      </c>
      <c r="D86" s="3">
        <v>15300</v>
      </c>
      <c r="E86" s="52">
        <v>0</v>
      </c>
    </row>
    <row r="87" spans="1:5" ht="12.75">
      <c r="A87" s="9"/>
      <c r="B87" s="2" t="s">
        <v>79</v>
      </c>
      <c r="C87" s="2" t="s">
        <v>84</v>
      </c>
      <c r="D87" s="3">
        <v>26100</v>
      </c>
      <c r="E87" s="52">
        <v>0</v>
      </c>
    </row>
    <row r="88" spans="1:5" ht="12.75">
      <c r="A88" s="9"/>
      <c r="B88" s="2" t="s">
        <v>79</v>
      </c>
      <c r="C88" s="2" t="s">
        <v>85</v>
      </c>
      <c r="D88" s="3">
        <v>24300</v>
      </c>
      <c r="E88" s="52">
        <v>0</v>
      </c>
    </row>
    <row r="89" spans="1:5" ht="12.75">
      <c r="A89" s="9"/>
      <c r="B89" s="2" t="s">
        <v>79</v>
      </c>
      <c r="C89" s="2" t="s">
        <v>86</v>
      </c>
      <c r="D89" s="3">
        <v>67500</v>
      </c>
      <c r="E89" s="52">
        <v>0</v>
      </c>
    </row>
    <row r="90" spans="1:5" ht="12.75">
      <c r="A90" s="41"/>
      <c r="B90" s="2" t="s">
        <v>79</v>
      </c>
      <c r="C90" s="2" t="s">
        <v>87</v>
      </c>
      <c r="D90" s="48">
        <v>216000</v>
      </c>
      <c r="E90" s="52">
        <v>0</v>
      </c>
    </row>
    <row r="91" spans="1:5" ht="12.75">
      <c r="A91" s="9"/>
      <c r="B91" s="2"/>
      <c r="C91" s="2"/>
      <c r="D91" s="4">
        <f>SUM(D83:D90)</f>
        <v>686700</v>
      </c>
      <c r="E91" s="53">
        <f>SUM(E83:E90)</f>
        <v>0</v>
      </c>
    </row>
    <row r="92" spans="1:5" ht="12.75">
      <c r="A92" s="9"/>
      <c r="B92" s="2" t="s">
        <v>88</v>
      </c>
      <c r="C92" s="2" t="s">
        <v>89</v>
      </c>
      <c r="D92" s="3">
        <v>170000</v>
      </c>
      <c r="E92" s="52">
        <v>161000</v>
      </c>
    </row>
    <row r="93" spans="1:5" ht="12.75">
      <c r="A93" s="9"/>
      <c r="B93" s="2" t="s">
        <v>88</v>
      </c>
      <c r="C93" s="2" t="s">
        <v>90</v>
      </c>
      <c r="D93" s="3">
        <v>24000</v>
      </c>
      <c r="E93" s="52">
        <v>24000</v>
      </c>
    </row>
    <row r="94" spans="1:5" ht="12.75">
      <c r="A94" s="9"/>
      <c r="B94" s="2" t="s">
        <v>88</v>
      </c>
      <c r="C94" s="2" t="s">
        <v>91</v>
      </c>
      <c r="D94" s="3">
        <v>67000</v>
      </c>
      <c r="E94" s="52">
        <v>0</v>
      </c>
    </row>
    <row r="95" spans="1:5" ht="12.75">
      <c r="A95" s="9"/>
      <c r="B95" s="2"/>
      <c r="C95" s="18"/>
      <c r="D95" s="4">
        <f>SUM(D92:D94)</f>
        <v>261000</v>
      </c>
      <c r="E95" s="53">
        <f>SUM(E92:E94)</f>
        <v>185000</v>
      </c>
    </row>
    <row r="96" spans="1:5" s="38" customFormat="1" ht="12.75">
      <c r="A96" s="72"/>
      <c r="B96" s="81" t="s">
        <v>92</v>
      </c>
      <c r="C96" s="81" t="s">
        <v>71</v>
      </c>
      <c r="D96" s="82">
        <v>450000</v>
      </c>
      <c r="E96" s="83">
        <v>335000</v>
      </c>
    </row>
    <row r="97" spans="1:5" ht="12.75">
      <c r="A97" s="9"/>
      <c r="B97" s="2" t="s">
        <v>93</v>
      </c>
      <c r="C97" s="2" t="s">
        <v>94</v>
      </c>
      <c r="D97" s="3">
        <v>403322</v>
      </c>
      <c r="E97" s="52">
        <v>209000</v>
      </c>
    </row>
    <row r="98" spans="1:5" ht="12.75">
      <c r="A98" s="9"/>
      <c r="B98" s="2" t="s">
        <v>93</v>
      </c>
      <c r="C98" s="2" t="s">
        <v>67</v>
      </c>
      <c r="D98" s="3">
        <v>588600</v>
      </c>
      <c r="E98" s="52">
        <v>575000</v>
      </c>
    </row>
    <row r="99" spans="1:5" ht="12.75">
      <c r="A99" s="9"/>
      <c r="B99" s="2" t="s">
        <v>93</v>
      </c>
      <c r="C99" s="2" t="s">
        <v>95</v>
      </c>
      <c r="D99" s="3">
        <v>342663</v>
      </c>
      <c r="E99" s="52">
        <v>0</v>
      </c>
    </row>
    <row r="100" spans="1:5" ht="12.75">
      <c r="A100" s="9"/>
      <c r="B100" s="2"/>
      <c r="C100" s="2"/>
      <c r="D100" s="4">
        <f>SUM(D97:D99)</f>
        <v>1334585</v>
      </c>
      <c r="E100" s="4">
        <f>SUM(E97:E99)</f>
        <v>784000</v>
      </c>
    </row>
    <row r="101" spans="1:5" ht="12.75">
      <c r="A101" s="9"/>
      <c r="B101" s="2" t="s">
        <v>96</v>
      </c>
      <c r="C101" s="2" t="s">
        <v>97</v>
      </c>
      <c r="D101" s="17">
        <v>450000</v>
      </c>
      <c r="E101" s="54">
        <v>0</v>
      </c>
    </row>
    <row r="102" spans="1:5" ht="12.75">
      <c r="A102" s="9"/>
      <c r="B102" s="2" t="s">
        <v>96</v>
      </c>
      <c r="C102" s="2" t="s">
        <v>98</v>
      </c>
      <c r="D102" s="3">
        <v>162261</v>
      </c>
      <c r="E102" s="52">
        <v>80000</v>
      </c>
    </row>
    <row r="103" spans="1:5" ht="12.75">
      <c r="A103" s="9"/>
      <c r="B103" s="2" t="s">
        <v>96</v>
      </c>
      <c r="C103" s="2" t="s">
        <v>99</v>
      </c>
      <c r="D103" s="3">
        <v>45000</v>
      </c>
      <c r="E103" s="52">
        <v>0</v>
      </c>
    </row>
    <row r="104" spans="1:5" ht="12.75">
      <c r="A104" s="9"/>
      <c r="B104" s="2" t="s">
        <v>96</v>
      </c>
      <c r="C104" s="2" t="s">
        <v>100</v>
      </c>
      <c r="D104" s="3">
        <v>40500</v>
      </c>
      <c r="E104" s="52">
        <v>40000</v>
      </c>
    </row>
    <row r="105" spans="1:5" ht="12.75">
      <c r="A105" s="9"/>
      <c r="B105" s="2" t="s">
        <v>96</v>
      </c>
      <c r="C105" s="2" t="s">
        <v>101</v>
      </c>
      <c r="D105" s="3">
        <v>45000</v>
      </c>
      <c r="E105" s="52">
        <v>40000</v>
      </c>
    </row>
    <row r="106" spans="1:5" ht="12.75">
      <c r="A106" s="9"/>
      <c r="B106" s="2" t="s">
        <v>96</v>
      </c>
      <c r="C106" s="2" t="s">
        <v>102</v>
      </c>
      <c r="D106" s="3">
        <v>117000</v>
      </c>
      <c r="E106" s="52">
        <v>81000</v>
      </c>
    </row>
    <row r="107" spans="1:5" ht="12.75">
      <c r="A107" s="9"/>
      <c r="B107" s="2" t="s">
        <v>96</v>
      </c>
      <c r="C107" s="2" t="s">
        <v>103</v>
      </c>
      <c r="D107" s="3">
        <v>45000</v>
      </c>
      <c r="E107" s="52">
        <v>0</v>
      </c>
    </row>
    <row r="108" spans="1:5" ht="12.75">
      <c r="A108" s="9"/>
      <c r="B108" s="2" t="s">
        <v>96</v>
      </c>
      <c r="C108" s="2" t="s">
        <v>104</v>
      </c>
      <c r="D108" s="3">
        <v>202428</v>
      </c>
      <c r="E108" s="52">
        <v>142000</v>
      </c>
    </row>
    <row r="109" spans="1:5" ht="12.75">
      <c r="A109" s="9"/>
      <c r="B109" s="2"/>
      <c r="C109" s="2"/>
      <c r="D109" s="4">
        <f>SUM(D101:D108)</f>
        <v>1107189</v>
      </c>
      <c r="E109" s="53">
        <f>SUM(E101:E108)</f>
        <v>383000</v>
      </c>
    </row>
    <row r="110" spans="1:5" ht="12.75">
      <c r="A110" s="9"/>
      <c r="B110" s="2" t="s">
        <v>159</v>
      </c>
      <c r="C110" s="2" t="s">
        <v>33</v>
      </c>
      <c r="D110" s="3">
        <v>373680</v>
      </c>
      <c r="E110" s="52">
        <v>362000</v>
      </c>
    </row>
    <row r="111" spans="1:5" ht="12.75">
      <c r="A111" s="9"/>
      <c r="B111" s="2" t="s">
        <v>159</v>
      </c>
      <c r="C111" s="2" t="s">
        <v>160</v>
      </c>
      <c r="D111" s="3">
        <v>142500</v>
      </c>
      <c r="E111" s="52">
        <v>100000</v>
      </c>
    </row>
    <row r="112" spans="1:5" ht="12.75">
      <c r="A112" s="9"/>
      <c r="B112" s="2" t="s">
        <v>159</v>
      </c>
      <c r="C112" s="2" t="s">
        <v>161</v>
      </c>
      <c r="D112" s="3">
        <v>304600</v>
      </c>
      <c r="E112" s="52">
        <v>105000</v>
      </c>
    </row>
    <row r="113" spans="1:5" ht="12.75">
      <c r="A113" s="9"/>
      <c r="B113" s="2"/>
      <c r="C113" s="2"/>
      <c r="D113" s="28">
        <f>SUM(D110:D112)</f>
        <v>820780</v>
      </c>
      <c r="E113" s="53">
        <f>SUM(E110:E112)</f>
        <v>567000</v>
      </c>
    </row>
    <row r="114" spans="1:5" ht="12.75">
      <c r="A114" s="33"/>
      <c r="B114" s="15"/>
      <c r="C114" s="29"/>
      <c r="D114" s="85"/>
      <c r="E114" s="91">
        <f>E14+E20+E35+E39+E61+E62+E64+E69+E73+E78+E79+E96+E101</f>
        <v>2937000</v>
      </c>
    </row>
    <row r="115" spans="1:5" ht="13.5" thickBot="1">
      <c r="A115" s="33"/>
      <c r="B115" s="15"/>
      <c r="C115" s="29"/>
      <c r="D115" s="85"/>
      <c r="E115" s="86">
        <f>E116-E114</f>
        <v>6787000</v>
      </c>
    </row>
    <row r="116" spans="1:5" ht="13.5" thickBot="1">
      <c r="A116" s="10"/>
      <c r="B116" s="11"/>
      <c r="C116" s="27"/>
      <c r="D116" s="30">
        <f>SUM(D113,D109,D100,D95:D96,D91,D82,D77,D71,D68,D65,D60,D57,D54,D48,D45,D37,D34,D30,D23,D18,D12,D13,D38,D72)</f>
        <v>15152487</v>
      </c>
      <c r="E116" s="30">
        <f>SUM(E113,E109,E100,E95:E96,E91,E82,E77,E71,E68,E65,E60,E57,E54,E48,E45,E37,E34,E30,E23,E18,E12,E13,E38,E72)</f>
        <v>9724000</v>
      </c>
    </row>
    <row r="117" spans="1:5" ht="13.5" thickBot="1">
      <c r="A117" s="58"/>
      <c r="B117" s="59"/>
      <c r="C117" s="59"/>
      <c r="D117" s="60"/>
      <c r="E117" s="30"/>
    </row>
    <row r="118" spans="1:5" ht="12.75">
      <c r="A118" s="6" t="s">
        <v>105</v>
      </c>
      <c r="B118" s="7" t="s">
        <v>106</v>
      </c>
      <c r="C118" s="7" t="s">
        <v>107</v>
      </c>
      <c r="D118" s="19">
        <v>350000</v>
      </c>
      <c r="E118" s="61">
        <v>0</v>
      </c>
    </row>
    <row r="119" spans="1:5" ht="12.75">
      <c r="A119" s="9"/>
      <c r="B119" s="2" t="s">
        <v>108</v>
      </c>
      <c r="C119" s="2" t="s">
        <v>109</v>
      </c>
      <c r="D119" s="17">
        <v>550000</v>
      </c>
      <c r="E119" s="54">
        <v>339000</v>
      </c>
    </row>
    <row r="120" spans="1:5" ht="12.75">
      <c r="A120" s="9"/>
      <c r="B120" s="2" t="s">
        <v>108</v>
      </c>
      <c r="C120" s="2" t="s">
        <v>110</v>
      </c>
      <c r="D120" s="3">
        <v>67400</v>
      </c>
      <c r="E120" s="52">
        <v>0</v>
      </c>
    </row>
    <row r="121" spans="1:5" ht="12.75">
      <c r="A121" s="9"/>
      <c r="B121" s="2" t="s">
        <v>108</v>
      </c>
      <c r="C121" s="2" t="s">
        <v>111</v>
      </c>
      <c r="D121" s="3">
        <v>69000</v>
      </c>
      <c r="E121" s="52">
        <v>0</v>
      </c>
    </row>
    <row r="122" spans="1:5" ht="12.75">
      <c r="A122" s="9"/>
      <c r="B122" s="2"/>
      <c r="C122" s="2"/>
      <c r="D122" s="4">
        <f>SUM(D119:D121)</f>
        <v>686400</v>
      </c>
      <c r="E122" s="4">
        <f>SUM(E119:E121)</f>
        <v>339000</v>
      </c>
    </row>
    <row r="123" spans="1:5" ht="12.75">
      <c r="A123" s="9"/>
      <c r="B123" s="2" t="s">
        <v>112</v>
      </c>
      <c r="C123" s="2" t="s">
        <v>113</v>
      </c>
      <c r="D123" s="3">
        <v>64000</v>
      </c>
      <c r="E123" s="52">
        <v>64000</v>
      </c>
    </row>
    <row r="124" spans="1:5" ht="12.75">
      <c r="A124" s="9"/>
      <c r="B124" s="2" t="s">
        <v>112</v>
      </c>
      <c r="C124" s="2" t="s">
        <v>114</v>
      </c>
      <c r="D124" s="3">
        <v>9000</v>
      </c>
      <c r="E124" s="52">
        <v>0</v>
      </c>
    </row>
    <row r="125" spans="1:5" ht="12.75">
      <c r="A125" s="9"/>
      <c r="B125" s="2" t="s">
        <v>112</v>
      </c>
      <c r="C125" s="2" t="s">
        <v>115</v>
      </c>
      <c r="D125" s="3">
        <v>38000</v>
      </c>
      <c r="E125" s="52">
        <v>0</v>
      </c>
    </row>
    <row r="126" spans="1:5" ht="12.75">
      <c r="A126" s="9"/>
      <c r="B126" s="2"/>
      <c r="C126" s="2"/>
      <c r="D126" s="4">
        <f>SUM(D123:D125)</f>
        <v>111000</v>
      </c>
      <c r="E126" s="53">
        <f>SUM(E123:E125)</f>
        <v>64000</v>
      </c>
    </row>
    <row r="127" spans="1:5" ht="12.75">
      <c r="A127" s="9"/>
      <c r="B127" s="2" t="s">
        <v>116</v>
      </c>
      <c r="C127" s="2" t="s">
        <v>117</v>
      </c>
      <c r="D127" s="20">
        <v>346500</v>
      </c>
      <c r="E127" s="55">
        <v>0</v>
      </c>
    </row>
    <row r="128" spans="1:5" ht="12.75">
      <c r="A128" s="9"/>
      <c r="B128" s="2" t="s">
        <v>118</v>
      </c>
      <c r="C128" s="2" t="s">
        <v>119</v>
      </c>
      <c r="D128" s="20">
        <v>1000000</v>
      </c>
      <c r="E128" s="55">
        <v>0</v>
      </c>
    </row>
    <row r="129" spans="1:5" ht="12.75">
      <c r="A129" s="9"/>
      <c r="B129" s="2" t="s">
        <v>120</v>
      </c>
      <c r="C129" s="2" t="s">
        <v>119</v>
      </c>
      <c r="D129" s="20">
        <v>1000000</v>
      </c>
      <c r="E129" s="55">
        <v>0</v>
      </c>
    </row>
    <row r="130" spans="1:5" ht="12.75">
      <c r="A130" s="9"/>
      <c r="B130" s="2" t="s">
        <v>121</v>
      </c>
      <c r="C130" s="2" t="s">
        <v>122</v>
      </c>
      <c r="D130" s="20">
        <v>350000</v>
      </c>
      <c r="E130" s="55">
        <v>350000</v>
      </c>
    </row>
    <row r="131" spans="1:5" ht="12.75">
      <c r="A131" s="9"/>
      <c r="B131" s="2" t="s">
        <v>123</v>
      </c>
      <c r="C131" s="2" t="s">
        <v>124</v>
      </c>
      <c r="D131" s="17">
        <v>300000</v>
      </c>
      <c r="E131" s="54">
        <v>300000</v>
      </c>
    </row>
    <row r="132" spans="1:5" ht="12.75">
      <c r="A132" s="9"/>
      <c r="B132" s="2" t="s">
        <v>123</v>
      </c>
      <c r="C132" s="2" t="s">
        <v>125</v>
      </c>
      <c r="D132" s="3">
        <v>268000</v>
      </c>
      <c r="E132" s="52">
        <v>0</v>
      </c>
    </row>
    <row r="133" spans="1:5" ht="12.75">
      <c r="A133" s="9"/>
      <c r="B133" s="2" t="s">
        <v>123</v>
      </c>
      <c r="C133" s="2" t="s">
        <v>126</v>
      </c>
      <c r="D133" s="17">
        <v>205000</v>
      </c>
      <c r="E133" s="54">
        <v>0</v>
      </c>
    </row>
    <row r="134" spans="1:5" ht="12.75">
      <c r="A134" s="9"/>
      <c r="B134" s="2" t="s">
        <v>123</v>
      </c>
      <c r="C134" s="2" t="s">
        <v>127</v>
      </c>
      <c r="D134" s="3">
        <v>29000</v>
      </c>
      <c r="E134" s="52">
        <v>0</v>
      </c>
    </row>
    <row r="135" spans="1:5" ht="12.75">
      <c r="A135" s="9"/>
      <c r="B135" s="2"/>
      <c r="C135" s="2"/>
      <c r="D135" s="4">
        <f>SUM(D131:D134)</f>
        <v>802000</v>
      </c>
      <c r="E135" s="53">
        <f>SUM(E131:E134)</f>
        <v>300000</v>
      </c>
    </row>
    <row r="136" spans="1:5" ht="12.75">
      <c r="A136" s="9"/>
      <c r="B136" s="2" t="s">
        <v>128</v>
      </c>
      <c r="C136" s="2" t="s">
        <v>129</v>
      </c>
      <c r="D136" s="4">
        <v>48600</v>
      </c>
      <c r="E136" s="53">
        <v>48000</v>
      </c>
    </row>
    <row r="137" spans="1:5" ht="12.75">
      <c r="A137" s="9"/>
      <c r="B137" s="2" t="s">
        <v>130</v>
      </c>
      <c r="C137" s="2" t="s">
        <v>37</v>
      </c>
      <c r="D137" s="20">
        <v>300000</v>
      </c>
      <c r="E137" s="55">
        <v>0</v>
      </c>
    </row>
    <row r="138" spans="1:5" ht="12.75">
      <c r="A138" s="9"/>
      <c r="B138" s="2" t="s">
        <v>131</v>
      </c>
      <c r="C138" s="2" t="s">
        <v>132</v>
      </c>
      <c r="D138" s="17">
        <v>320000</v>
      </c>
      <c r="E138" s="54">
        <v>300000</v>
      </c>
    </row>
    <row r="139" spans="1:5" ht="12.75">
      <c r="A139" s="9"/>
      <c r="B139" s="2" t="s">
        <v>131</v>
      </c>
      <c r="C139" s="2" t="s">
        <v>133</v>
      </c>
      <c r="D139" s="3">
        <v>28000</v>
      </c>
      <c r="E139" s="52">
        <v>28000</v>
      </c>
    </row>
    <row r="140" spans="1:5" ht="12.75">
      <c r="A140" s="9"/>
      <c r="B140" s="2" t="s">
        <v>131</v>
      </c>
      <c r="C140" s="2" t="s">
        <v>134</v>
      </c>
      <c r="D140" s="17">
        <v>1417000</v>
      </c>
      <c r="E140" s="54">
        <v>495000</v>
      </c>
    </row>
    <row r="141" spans="1:5" ht="12.75">
      <c r="A141" s="9"/>
      <c r="B141" s="2" t="s">
        <v>131</v>
      </c>
      <c r="C141" s="2" t="s">
        <v>135</v>
      </c>
      <c r="D141" s="3">
        <v>50000</v>
      </c>
      <c r="E141" s="52">
        <v>0</v>
      </c>
    </row>
    <row r="142" spans="1:5" ht="12.75">
      <c r="A142" s="9"/>
      <c r="B142" s="2"/>
      <c r="C142" s="2"/>
      <c r="D142" s="4">
        <f>SUM(D138:D141)</f>
        <v>1815000</v>
      </c>
      <c r="E142" s="53">
        <f>SUM(E138:E141)</f>
        <v>823000</v>
      </c>
    </row>
    <row r="143" spans="1:5" ht="12.75">
      <c r="A143" s="9"/>
      <c r="B143" s="2" t="s">
        <v>136</v>
      </c>
      <c r="C143" s="2" t="s">
        <v>6</v>
      </c>
      <c r="D143" s="3">
        <v>403000</v>
      </c>
      <c r="E143" s="52">
        <v>403000</v>
      </c>
    </row>
    <row r="144" spans="1:5" ht="12.75">
      <c r="A144" s="9"/>
      <c r="B144" s="2" t="s">
        <v>136</v>
      </c>
      <c r="C144" s="2" t="s">
        <v>137</v>
      </c>
      <c r="D144" s="17">
        <v>346000</v>
      </c>
      <c r="E144" s="54">
        <v>346000</v>
      </c>
    </row>
    <row r="145" spans="1:5" ht="12.75">
      <c r="A145" s="9"/>
      <c r="B145" s="2"/>
      <c r="C145" s="2"/>
      <c r="D145" s="4">
        <f>SUM(D143:D144)</f>
        <v>749000</v>
      </c>
      <c r="E145" s="53">
        <f>SUM(E143:E144)</f>
        <v>749000</v>
      </c>
    </row>
    <row r="146" spans="1:5" ht="12.75">
      <c r="A146" s="9"/>
      <c r="B146" s="2" t="s">
        <v>138</v>
      </c>
      <c r="C146" s="2" t="s">
        <v>139</v>
      </c>
      <c r="D146" s="20">
        <v>1000000</v>
      </c>
      <c r="E146" s="55">
        <v>0</v>
      </c>
    </row>
    <row r="147" spans="1:5" ht="12.75">
      <c r="A147" s="9"/>
      <c r="B147" s="2" t="s">
        <v>140</v>
      </c>
      <c r="C147" s="2" t="s">
        <v>141</v>
      </c>
      <c r="D147" s="20">
        <v>1000000</v>
      </c>
      <c r="E147" s="55">
        <v>0</v>
      </c>
    </row>
    <row r="148" spans="1:5" ht="12.75">
      <c r="A148" s="9"/>
      <c r="B148" s="2" t="s">
        <v>142</v>
      </c>
      <c r="C148" s="2" t="s">
        <v>143</v>
      </c>
      <c r="D148" s="20">
        <v>1030558</v>
      </c>
      <c r="E148" s="55">
        <v>0</v>
      </c>
    </row>
    <row r="149" spans="1:5" ht="12.75">
      <c r="A149" s="9"/>
      <c r="B149" s="2" t="s">
        <v>144</v>
      </c>
      <c r="C149" s="2" t="s">
        <v>145</v>
      </c>
      <c r="D149" s="20">
        <v>350000</v>
      </c>
      <c r="E149" s="55">
        <v>350000</v>
      </c>
    </row>
    <row r="150" spans="1:5" ht="12.75">
      <c r="A150" s="9"/>
      <c r="B150" s="2" t="s">
        <v>146</v>
      </c>
      <c r="C150" s="2" t="s">
        <v>147</v>
      </c>
      <c r="D150" s="20">
        <v>230154</v>
      </c>
      <c r="E150" s="55">
        <v>230000</v>
      </c>
    </row>
    <row r="151" spans="1:5" ht="12.75">
      <c r="A151" s="9"/>
      <c r="B151" s="2" t="s">
        <v>148</v>
      </c>
      <c r="C151" s="2" t="s">
        <v>147</v>
      </c>
      <c r="D151" s="20">
        <v>125757</v>
      </c>
      <c r="E151" s="55">
        <v>125000</v>
      </c>
    </row>
    <row r="152" spans="1:5" ht="12.75">
      <c r="A152" s="9"/>
      <c r="B152" s="2" t="s">
        <v>149</v>
      </c>
      <c r="C152" s="2" t="s">
        <v>147</v>
      </c>
      <c r="D152" s="17">
        <v>385000</v>
      </c>
      <c r="E152" s="54">
        <v>350000</v>
      </c>
    </row>
    <row r="153" spans="1:5" ht="12.75">
      <c r="A153" s="9"/>
      <c r="B153" s="2" t="s">
        <v>149</v>
      </c>
      <c r="C153" s="2" t="s">
        <v>33</v>
      </c>
      <c r="D153" s="3">
        <v>221580</v>
      </c>
      <c r="E153" s="52">
        <v>221000</v>
      </c>
    </row>
    <row r="154" spans="1:5" ht="12.75">
      <c r="A154" s="9"/>
      <c r="B154" s="2" t="s">
        <v>149</v>
      </c>
      <c r="C154" s="2" t="s">
        <v>150</v>
      </c>
      <c r="D154" s="3">
        <v>40500</v>
      </c>
      <c r="E154" s="52">
        <v>0</v>
      </c>
    </row>
    <row r="155" spans="1:5" ht="12.75">
      <c r="A155" s="9"/>
      <c r="B155" s="2"/>
      <c r="C155" s="2"/>
      <c r="D155" s="4">
        <f>SUM(D152:D154)</f>
        <v>647080</v>
      </c>
      <c r="E155" s="53">
        <f>SUM(E152:E154)</f>
        <v>571000</v>
      </c>
    </row>
    <row r="156" spans="1:5" ht="12.75">
      <c r="A156" s="9"/>
      <c r="B156" s="2" t="s">
        <v>151</v>
      </c>
      <c r="C156" s="2" t="s">
        <v>152</v>
      </c>
      <c r="D156" s="20">
        <v>689928</v>
      </c>
      <c r="E156" s="55">
        <v>350000</v>
      </c>
    </row>
    <row r="157" spans="1:5" ht="12.75">
      <c r="A157" s="9"/>
      <c r="B157" s="2" t="s">
        <v>105</v>
      </c>
      <c r="C157" s="2" t="s">
        <v>157</v>
      </c>
      <c r="D157" s="4">
        <v>43000</v>
      </c>
      <c r="E157" s="53">
        <v>43000</v>
      </c>
    </row>
    <row r="158" spans="1:5" ht="12.75">
      <c r="A158" s="9"/>
      <c r="B158" s="2" t="s">
        <v>158</v>
      </c>
      <c r="C158" s="2" t="s">
        <v>71</v>
      </c>
      <c r="D158" s="20">
        <v>587400</v>
      </c>
      <c r="E158" s="55">
        <v>350000</v>
      </c>
    </row>
    <row r="159" spans="1:5" ht="12.75">
      <c r="A159" s="9"/>
      <c r="B159" s="2" t="s">
        <v>231</v>
      </c>
      <c r="C159" s="2" t="s">
        <v>62</v>
      </c>
      <c r="D159" s="17">
        <v>889000</v>
      </c>
      <c r="E159" s="54">
        <v>889000</v>
      </c>
    </row>
    <row r="160" spans="1:5" ht="12.75">
      <c r="A160" s="43"/>
      <c r="B160" s="2" t="s">
        <v>231</v>
      </c>
      <c r="C160" s="2" t="s">
        <v>232</v>
      </c>
      <c r="D160" s="17">
        <v>300000</v>
      </c>
      <c r="E160" s="54">
        <v>0</v>
      </c>
    </row>
    <row r="161" spans="1:5" ht="12.75">
      <c r="A161" s="9"/>
      <c r="B161" s="2" t="s">
        <v>231</v>
      </c>
      <c r="C161" s="2" t="s">
        <v>233</v>
      </c>
      <c r="D161" s="3">
        <v>103880</v>
      </c>
      <c r="E161" s="52">
        <v>103000</v>
      </c>
    </row>
    <row r="162" spans="1:5" ht="12.75">
      <c r="A162" s="9"/>
      <c r="B162" s="2"/>
      <c r="C162" s="2"/>
      <c r="D162" s="53">
        <f>SUM(D159:D161)</f>
        <v>1292880</v>
      </c>
      <c r="E162" s="53">
        <f>SUM(E159:E161)</f>
        <v>992000</v>
      </c>
    </row>
    <row r="163" spans="1:5" ht="12.75">
      <c r="A163" s="9"/>
      <c r="B163" s="2" t="s">
        <v>234</v>
      </c>
      <c r="C163" s="2" t="s">
        <v>235</v>
      </c>
      <c r="D163" s="3">
        <v>174500</v>
      </c>
      <c r="E163" s="52">
        <v>171000</v>
      </c>
    </row>
    <row r="164" spans="1:5" ht="12.75">
      <c r="A164" s="9"/>
      <c r="B164" s="2"/>
      <c r="C164" s="2"/>
      <c r="D164" s="28">
        <f>SUM(D163)</f>
        <v>174500</v>
      </c>
      <c r="E164" s="53">
        <f>SUM(E163)</f>
        <v>171000</v>
      </c>
    </row>
    <row r="165" spans="1:5" ht="12.75">
      <c r="A165" s="33"/>
      <c r="B165" s="15"/>
      <c r="C165" s="29"/>
      <c r="D165" s="85"/>
      <c r="E165" s="91">
        <f>E118+E119+E127+E128+E129+E130+E131+E133+E137+E138+E140+E144+E146+E147+E148+E149+E150+E151+E152+E156+E158+E159+E160</f>
        <v>4774000</v>
      </c>
    </row>
    <row r="166" spans="1:5" ht="13.5" thickBot="1">
      <c r="A166" s="33"/>
      <c r="B166" s="15"/>
      <c r="C166" s="29"/>
      <c r="D166" s="85"/>
      <c r="E166" s="86">
        <f>E167-E165</f>
        <v>1081000</v>
      </c>
    </row>
    <row r="167" spans="1:5" ht="13.5" thickBot="1">
      <c r="A167" s="10"/>
      <c r="B167" s="11"/>
      <c r="C167" s="27"/>
      <c r="D167" s="30">
        <f>SUM(D164,D162,D158,D157,D155:D156,D151,D150,D149,D148,D147,D146,D145,D142,D137,D136,D135,D130,D129,D128,D127,D126,D122,D118)</f>
        <v>14729757</v>
      </c>
      <c r="E167" s="30">
        <f>SUM(E164,E162,E158,E157,E155:E156,E151,E150,E149,E148,E147,E146,E145,E142,E137,E136,E135,E130,E129,E128,E127,E126,E122,E118)</f>
        <v>5855000</v>
      </c>
    </row>
    <row r="168" spans="1:5" ht="13.5" thickBot="1">
      <c r="A168" s="62"/>
      <c r="B168" s="12"/>
      <c r="C168" s="12"/>
      <c r="D168" s="13"/>
      <c r="E168" s="30"/>
    </row>
    <row r="169" spans="1:5" ht="12.75">
      <c r="A169" s="6" t="s">
        <v>162</v>
      </c>
      <c r="B169" s="7" t="s">
        <v>164</v>
      </c>
      <c r="C169" s="7" t="s">
        <v>165</v>
      </c>
      <c r="D169" s="14">
        <v>893565</v>
      </c>
      <c r="E169" s="64">
        <v>832000</v>
      </c>
    </row>
    <row r="170" spans="1:5" ht="12.75">
      <c r="A170" s="9"/>
      <c r="B170" s="2" t="s">
        <v>520</v>
      </c>
      <c r="C170" s="2" t="s">
        <v>166</v>
      </c>
      <c r="D170" s="20">
        <v>1000000</v>
      </c>
      <c r="E170" s="55">
        <v>0</v>
      </c>
    </row>
    <row r="171" spans="1:5" ht="12.75">
      <c r="A171" s="43"/>
      <c r="B171" s="2" t="s">
        <v>167</v>
      </c>
      <c r="C171" s="2" t="s">
        <v>168</v>
      </c>
      <c r="D171" s="20">
        <v>350000</v>
      </c>
      <c r="E171" s="55">
        <v>0</v>
      </c>
    </row>
    <row r="172" spans="1:5" ht="12.75">
      <c r="A172" s="9"/>
      <c r="B172" s="2" t="s">
        <v>169</v>
      </c>
      <c r="C172" s="2" t="s">
        <v>170</v>
      </c>
      <c r="D172" s="20">
        <v>211410</v>
      </c>
      <c r="E172" s="55">
        <v>150000</v>
      </c>
    </row>
    <row r="173" spans="1:5" ht="12.75">
      <c r="A173" s="9"/>
      <c r="B173" s="2" t="s">
        <v>171</v>
      </c>
      <c r="C173" s="2" t="s">
        <v>172</v>
      </c>
      <c r="D173" s="20">
        <v>854053</v>
      </c>
      <c r="E173" s="55">
        <v>0</v>
      </c>
    </row>
    <row r="174" spans="1:5" ht="12.75">
      <c r="A174" s="43"/>
      <c r="B174" s="2" t="s">
        <v>163</v>
      </c>
      <c r="C174" s="2" t="s">
        <v>173</v>
      </c>
      <c r="D174" s="20">
        <v>350000</v>
      </c>
      <c r="E174" s="55">
        <v>0</v>
      </c>
    </row>
    <row r="175" spans="1:5" ht="12.75">
      <c r="A175" s="9"/>
      <c r="B175" s="2" t="s">
        <v>174</v>
      </c>
      <c r="C175" s="2" t="s">
        <v>175</v>
      </c>
      <c r="D175" s="17">
        <v>180000</v>
      </c>
      <c r="E175" s="54">
        <v>180000</v>
      </c>
    </row>
    <row r="176" spans="1:5" ht="12.75">
      <c r="A176" s="45"/>
      <c r="B176" s="2" t="s">
        <v>174</v>
      </c>
      <c r="C176" s="2" t="s">
        <v>176</v>
      </c>
      <c r="D176" s="3">
        <v>269000</v>
      </c>
      <c r="E176" s="52">
        <v>0</v>
      </c>
    </row>
    <row r="177" spans="1:5" ht="12.75">
      <c r="A177" s="9"/>
      <c r="B177" s="2"/>
      <c r="C177" s="2"/>
      <c r="D177" s="4">
        <f>SUM(D175:D176)</f>
        <v>449000</v>
      </c>
      <c r="E177" s="53">
        <f>SUM(E175:E176)</f>
        <v>180000</v>
      </c>
    </row>
    <row r="178" spans="1:5" ht="12.75">
      <c r="A178" s="9"/>
      <c r="B178" s="2" t="s">
        <v>180</v>
      </c>
      <c r="C178" s="2" t="s">
        <v>181</v>
      </c>
      <c r="D178" s="4">
        <v>225000</v>
      </c>
      <c r="E178" s="53">
        <v>225000</v>
      </c>
    </row>
    <row r="179" spans="1:5" ht="12.75">
      <c r="A179" s="9"/>
      <c r="B179" s="2" t="s">
        <v>182</v>
      </c>
      <c r="C179" s="2" t="s">
        <v>71</v>
      </c>
      <c r="D179" s="17">
        <v>350000</v>
      </c>
      <c r="E179" s="54">
        <v>350000</v>
      </c>
    </row>
    <row r="180" spans="1:5" ht="12.75">
      <c r="A180" s="9"/>
      <c r="B180" s="2" t="s">
        <v>182</v>
      </c>
      <c r="C180" s="2" t="s">
        <v>183</v>
      </c>
      <c r="D180" s="3">
        <v>39500</v>
      </c>
      <c r="E180" s="52">
        <v>13000</v>
      </c>
    </row>
    <row r="181" spans="1:5" ht="12.75">
      <c r="A181" s="9"/>
      <c r="B181" s="2" t="s">
        <v>182</v>
      </c>
      <c r="C181" s="2" t="s">
        <v>184</v>
      </c>
      <c r="D181" s="3">
        <v>114000</v>
      </c>
      <c r="E181" s="52">
        <v>0</v>
      </c>
    </row>
    <row r="182" spans="1:5" ht="12.75">
      <c r="A182" s="9"/>
      <c r="B182" s="2"/>
      <c r="C182" s="2"/>
      <c r="D182" s="4">
        <f>SUM(D179:D181)</f>
        <v>503500</v>
      </c>
      <c r="E182" s="53">
        <f>SUM(E179:E181)</f>
        <v>363000</v>
      </c>
    </row>
    <row r="183" spans="1:5" ht="12.75">
      <c r="A183" s="9"/>
      <c r="B183" s="2" t="s">
        <v>185</v>
      </c>
      <c r="C183" s="2" t="s">
        <v>137</v>
      </c>
      <c r="D183" s="20">
        <v>273000</v>
      </c>
      <c r="E183" s="55">
        <v>273000</v>
      </c>
    </row>
    <row r="184" spans="1:5" ht="12.75">
      <c r="A184" s="9"/>
      <c r="B184" s="2" t="s">
        <v>186</v>
      </c>
      <c r="C184" s="2" t="s">
        <v>6</v>
      </c>
      <c r="D184" s="3">
        <v>198000</v>
      </c>
      <c r="E184" s="52">
        <v>164000</v>
      </c>
    </row>
    <row r="185" spans="1:5" ht="12.75">
      <c r="A185" s="9"/>
      <c r="B185" s="2" t="s">
        <v>186</v>
      </c>
      <c r="C185" s="2" t="s">
        <v>187</v>
      </c>
      <c r="D185" s="3">
        <v>54000</v>
      </c>
      <c r="E185" s="52">
        <v>0</v>
      </c>
    </row>
    <row r="186" spans="1:5" ht="12.75">
      <c r="A186" s="9"/>
      <c r="B186" s="2" t="s">
        <v>186</v>
      </c>
      <c r="C186" s="2" t="s">
        <v>188</v>
      </c>
      <c r="D186" s="3">
        <v>36000</v>
      </c>
      <c r="E186" s="52">
        <v>0</v>
      </c>
    </row>
    <row r="187" spans="1:5" ht="12.75">
      <c r="A187" s="9"/>
      <c r="B187" s="2"/>
      <c r="C187" s="2"/>
      <c r="D187" s="4">
        <f>SUM(D184:D186)</f>
        <v>288000</v>
      </c>
      <c r="E187" s="53">
        <f>SUM(E184:E186)</f>
        <v>164000</v>
      </c>
    </row>
    <row r="188" spans="1:5" ht="12.75">
      <c r="A188" s="9"/>
      <c r="B188" s="2" t="s">
        <v>236</v>
      </c>
      <c r="C188" s="2" t="s">
        <v>237</v>
      </c>
      <c r="D188" s="17">
        <v>1600000</v>
      </c>
      <c r="E188" s="54">
        <v>0</v>
      </c>
    </row>
    <row r="189" spans="1:5" ht="12.75">
      <c r="A189" s="9"/>
      <c r="B189" s="2" t="s">
        <v>236</v>
      </c>
      <c r="C189" s="2" t="s">
        <v>238</v>
      </c>
      <c r="D189" s="17">
        <v>300000</v>
      </c>
      <c r="E189" s="54">
        <v>0</v>
      </c>
    </row>
    <row r="190" spans="1:5" ht="12.75">
      <c r="A190" s="43"/>
      <c r="B190" s="2" t="s">
        <v>236</v>
      </c>
      <c r="C190" s="2" t="s">
        <v>239</v>
      </c>
      <c r="D190" s="17">
        <v>350000</v>
      </c>
      <c r="E190" s="54">
        <v>0</v>
      </c>
    </row>
    <row r="191" spans="1:5" ht="12.75">
      <c r="A191" s="43"/>
      <c r="B191" s="2"/>
      <c r="C191" s="2"/>
      <c r="D191" s="28">
        <f>SUM(D188:D190)</f>
        <v>2250000</v>
      </c>
      <c r="E191" s="28">
        <f>SUM(E188:E190)</f>
        <v>0</v>
      </c>
    </row>
    <row r="192" spans="1:5" ht="12.75">
      <c r="A192" s="43"/>
      <c r="B192" s="2" t="s">
        <v>178</v>
      </c>
      <c r="C192" s="2" t="s">
        <v>179</v>
      </c>
      <c r="D192" s="32">
        <v>198000</v>
      </c>
      <c r="E192" s="55">
        <v>0</v>
      </c>
    </row>
    <row r="193" spans="1:5" ht="12.75">
      <c r="A193" s="87"/>
      <c r="B193" s="15"/>
      <c r="C193" s="29"/>
      <c r="D193" s="88"/>
      <c r="E193" s="91">
        <f>E170+E171+E172+E173+E174+E175+E179+E183+E188+E189+E190+E192</f>
        <v>953000</v>
      </c>
    </row>
    <row r="194" spans="1:5" ht="13.5" thickBot="1">
      <c r="A194" s="87"/>
      <c r="B194" s="15"/>
      <c r="C194" s="29"/>
      <c r="D194" s="88"/>
      <c r="E194" s="86">
        <f>E195-E193</f>
        <v>1234000</v>
      </c>
    </row>
    <row r="195" spans="1:5" ht="13.5" thickBot="1">
      <c r="A195" s="10"/>
      <c r="B195" s="11"/>
      <c r="C195" s="27"/>
      <c r="D195" s="30">
        <f>SUM(D191:D192,D187,D183,D182,D177,D178,D174,D173,D172,D171,D170,D169)</f>
        <v>7845528</v>
      </c>
      <c r="E195" s="30">
        <f>SUM(E191:E192,E187,E183,E182,E177,E178,E174,E173,E172,E171,E170,E169)</f>
        <v>2187000</v>
      </c>
    </row>
    <row r="196" spans="1:5" ht="13.5" thickBot="1">
      <c r="A196" s="58"/>
      <c r="B196" s="59"/>
      <c r="C196" s="59"/>
      <c r="D196" s="63"/>
      <c r="E196" s="71"/>
    </row>
    <row r="197" spans="1:5" ht="12.75">
      <c r="A197" s="6" t="s">
        <v>189</v>
      </c>
      <c r="B197" s="7" t="s">
        <v>190</v>
      </c>
      <c r="C197" s="7" t="s">
        <v>191</v>
      </c>
      <c r="D197" s="8">
        <v>250000</v>
      </c>
      <c r="E197" s="65">
        <v>0</v>
      </c>
    </row>
    <row r="198" spans="1:5" ht="12.75">
      <c r="A198" s="9"/>
      <c r="B198" s="2" t="s">
        <v>190</v>
      </c>
      <c r="C198" s="2" t="s">
        <v>192</v>
      </c>
      <c r="D198" s="17">
        <v>300000</v>
      </c>
      <c r="E198" s="54">
        <v>0</v>
      </c>
    </row>
    <row r="199" spans="1:5" ht="12.75">
      <c r="A199" s="9"/>
      <c r="B199" s="2" t="s">
        <v>190</v>
      </c>
      <c r="C199" s="2" t="s">
        <v>193</v>
      </c>
      <c r="D199" s="3">
        <v>88000</v>
      </c>
      <c r="E199" s="52">
        <v>78000</v>
      </c>
    </row>
    <row r="200" spans="1:5" ht="12.75">
      <c r="A200" s="9"/>
      <c r="B200" s="2" t="s">
        <v>190</v>
      </c>
      <c r="C200" s="2" t="s">
        <v>194</v>
      </c>
      <c r="D200" s="3">
        <v>30000</v>
      </c>
      <c r="E200" s="52">
        <v>30000</v>
      </c>
    </row>
    <row r="201" spans="1:5" ht="12.75">
      <c r="A201" s="9"/>
      <c r="B201" s="2"/>
      <c r="C201" s="2"/>
      <c r="D201" s="4">
        <f>SUM(D197:D200)</f>
        <v>668000</v>
      </c>
      <c r="E201" s="53">
        <f>SUM(E197:E200)</f>
        <v>108000</v>
      </c>
    </row>
    <row r="202" spans="1:5" ht="12.75">
      <c r="A202" s="9"/>
      <c r="B202" s="2" t="s">
        <v>195</v>
      </c>
      <c r="C202" s="2" t="s">
        <v>196</v>
      </c>
      <c r="D202" s="20">
        <v>385287</v>
      </c>
      <c r="E202" s="55">
        <v>0</v>
      </c>
    </row>
    <row r="203" spans="1:5" ht="12.75">
      <c r="A203" s="9"/>
      <c r="B203" s="2" t="s">
        <v>197</v>
      </c>
      <c r="C203" s="2" t="s">
        <v>198</v>
      </c>
      <c r="D203" s="3">
        <v>621000</v>
      </c>
      <c r="E203" s="52">
        <v>620000</v>
      </c>
    </row>
    <row r="204" spans="1:5" ht="12.75">
      <c r="A204" s="9"/>
      <c r="B204" s="2" t="s">
        <v>197</v>
      </c>
      <c r="C204" s="2" t="s">
        <v>199</v>
      </c>
      <c r="D204" s="3">
        <v>130000</v>
      </c>
      <c r="E204" s="52">
        <v>0</v>
      </c>
    </row>
    <row r="205" spans="1:5" ht="12.75">
      <c r="A205" s="9"/>
      <c r="B205" s="2" t="s">
        <v>197</v>
      </c>
      <c r="C205" s="2" t="s">
        <v>200</v>
      </c>
      <c r="D205" s="3">
        <v>110000</v>
      </c>
      <c r="E205" s="52">
        <v>30000</v>
      </c>
    </row>
    <row r="206" spans="1:5" ht="12.75">
      <c r="A206" s="9"/>
      <c r="B206" s="2" t="s">
        <v>197</v>
      </c>
      <c r="C206" s="2" t="s">
        <v>201</v>
      </c>
      <c r="D206" s="3">
        <v>108000</v>
      </c>
      <c r="E206" s="52">
        <v>18000</v>
      </c>
    </row>
    <row r="207" spans="1:5" ht="12.75">
      <c r="A207" s="9"/>
      <c r="B207" s="2"/>
      <c r="C207" s="2"/>
      <c r="D207" s="4">
        <f>SUM(D203:D206)</f>
        <v>969000</v>
      </c>
      <c r="E207" s="53">
        <f>SUM(E203:E206)</f>
        <v>668000</v>
      </c>
    </row>
    <row r="208" spans="1:5" ht="12.75">
      <c r="A208" s="9"/>
      <c r="B208" s="2" t="s">
        <v>202</v>
      </c>
      <c r="C208" s="2" t="s">
        <v>203</v>
      </c>
      <c r="D208" s="3">
        <v>225000</v>
      </c>
      <c r="E208" s="52">
        <v>0</v>
      </c>
    </row>
    <row r="209" spans="1:5" ht="12.75">
      <c r="A209" s="9"/>
      <c r="B209" s="2" t="s">
        <v>202</v>
      </c>
      <c r="C209" s="2" t="s">
        <v>204</v>
      </c>
      <c r="D209" s="3">
        <v>150000</v>
      </c>
      <c r="E209" s="52">
        <v>0</v>
      </c>
    </row>
    <row r="210" spans="1:5" ht="12.75">
      <c r="A210" s="9"/>
      <c r="B210" s="2"/>
      <c r="C210" s="2"/>
      <c r="D210" s="4">
        <f>SUM(D208:D209)</f>
        <v>375000</v>
      </c>
      <c r="E210" s="53">
        <f>SUM(E208:E209)</f>
        <v>0</v>
      </c>
    </row>
    <row r="211" spans="1:5" ht="12.75">
      <c r="A211" s="9"/>
      <c r="B211" s="2" t="s">
        <v>205</v>
      </c>
      <c r="C211" s="2" t="s">
        <v>206</v>
      </c>
      <c r="D211" s="17">
        <v>300000</v>
      </c>
      <c r="E211" s="54">
        <v>300000</v>
      </c>
    </row>
    <row r="212" spans="1:5" ht="12.75">
      <c r="A212" s="9"/>
      <c r="B212" s="2" t="s">
        <v>205</v>
      </c>
      <c r="C212" s="2" t="s">
        <v>67</v>
      </c>
      <c r="D212" s="3">
        <v>505620</v>
      </c>
      <c r="E212" s="52">
        <v>487000</v>
      </c>
    </row>
    <row r="213" spans="1:5" ht="12.75">
      <c r="A213" s="9"/>
      <c r="B213" s="2" t="s">
        <v>205</v>
      </c>
      <c r="C213" s="2" t="s">
        <v>207</v>
      </c>
      <c r="D213" s="3">
        <v>383040</v>
      </c>
      <c r="E213" s="52">
        <v>153000</v>
      </c>
    </row>
    <row r="214" spans="1:5" ht="12.75">
      <c r="A214" s="9"/>
      <c r="B214" s="2"/>
      <c r="C214" s="2"/>
      <c r="D214" s="4">
        <f>SUM(D211:D213)</f>
        <v>1188660</v>
      </c>
      <c r="E214" s="53">
        <f>SUM(E211:E213)</f>
        <v>940000</v>
      </c>
    </row>
    <row r="215" spans="1:5" ht="12.75">
      <c r="A215" s="9"/>
      <c r="B215" s="2" t="s">
        <v>208</v>
      </c>
      <c r="C215" s="2" t="s">
        <v>209</v>
      </c>
      <c r="D215" s="17">
        <v>350000</v>
      </c>
      <c r="E215" s="54">
        <v>350000</v>
      </c>
    </row>
    <row r="216" spans="1:5" ht="12.75">
      <c r="A216" s="9"/>
      <c r="B216" s="2" t="s">
        <v>208</v>
      </c>
      <c r="C216" s="2" t="s">
        <v>210</v>
      </c>
      <c r="D216" s="3">
        <v>90000</v>
      </c>
      <c r="E216" s="52">
        <v>50000</v>
      </c>
    </row>
    <row r="217" spans="1:5" ht="12.75">
      <c r="A217" s="9"/>
      <c r="B217" s="2"/>
      <c r="C217" s="2"/>
      <c r="D217" s="28">
        <f>SUM(D215:D216)</f>
        <v>440000</v>
      </c>
      <c r="E217" s="53">
        <f>SUM(E215:E216)</f>
        <v>400000</v>
      </c>
    </row>
    <row r="218" spans="1:5" ht="12.75">
      <c r="A218" s="33"/>
      <c r="B218" s="15" t="s">
        <v>521</v>
      </c>
      <c r="C218" s="29" t="s">
        <v>522</v>
      </c>
      <c r="D218" s="88">
        <v>900000</v>
      </c>
      <c r="E218" s="91">
        <v>0</v>
      </c>
    </row>
    <row r="219" spans="1:5" ht="12.75">
      <c r="A219" s="33"/>
      <c r="B219" s="15"/>
      <c r="C219" s="29"/>
      <c r="D219" s="85"/>
      <c r="E219" s="91">
        <f>E198+E202+E211+E215+E218</f>
        <v>650000</v>
      </c>
    </row>
    <row r="220" spans="1:5" ht="13.5" thickBot="1">
      <c r="A220" s="33"/>
      <c r="B220" s="15"/>
      <c r="C220" s="29"/>
      <c r="D220" s="85"/>
      <c r="E220" s="86">
        <f>E221-E219</f>
        <v>1466000</v>
      </c>
    </row>
    <row r="221" spans="1:5" ht="13.5" thickBot="1">
      <c r="A221" s="10"/>
      <c r="B221" s="11"/>
      <c r="C221" s="27"/>
      <c r="D221" s="30">
        <f>SUM(D217,D214,D210,D207,D202,D201,D218)</f>
        <v>4925947</v>
      </c>
      <c r="E221" s="30">
        <f>SUM(E217,E214,E210,E207,E202,E201,E218)</f>
        <v>2116000</v>
      </c>
    </row>
    <row r="222" spans="1:5" ht="13.5" thickBot="1">
      <c r="A222" s="58"/>
      <c r="B222" s="59"/>
      <c r="C222" s="59"/>
      <c r="D222" s="63"/>
      <c r="E222" s="71"/>
    </row>
    <row r="223" spans="1:5" ht="12.75">
      <c r="A223" s="6" t="s">
        <v>211</v>
      </c>
      <c r="B223" s="7" t="s">
        <v>212</v>
      </c>
      <c r="C223" s="7" t="s">
        <v>62</v>
      </c>
      <c r="D223" s="21">
        <v>315000</v>
      </c>
      <c r="E223" s="66">
        <v>315000</v>
      </c>
    </row>
    <row r="224" spans="1:5" ht="12.75">
      <c r="A224" s="9"/>
      <c r="B224" s="2" t="s">
        <v>212</v>
      </c>
      <c r="C224" s="2" t="s">
        <v>213</v>
      </c>
      <c r="D224" s="3">
        <v>628000</v>
      </c>
      <c r="E224" s="52">
        <v>609000</v>
      </c>
    </row>
    <row r="225" spans="1:5" ht="12.75">
      <c r="A225" s="9"/>
      <c r="B225" s="2" t="s">
        <v>212</v>
      </c>
      <c r="C225" s="2" t="s">
        <v>214</v>
      </c>
      <c r="D225" s="3">
        <v>405000</v>
      </c>
      <c r="E225" s="52">
        <v>129000</v>
      </c>
    </row>
    <row r="226" spans="1:5" ht="12.75">
      <c r="A226" s="39"/>
      <c r="B226" s="2" t="s">
        <v>212</v>
      </c>
      <c r="C226" s="2" t="s">
        <v>215</v>
      </c>
      <c r="D226" s="3">
        <v>44000</v>
      </c>
      <c r="E226" s="52">
        <v>20000</v>
      </c>
    </row>
    <row r="227" spans="1:5" s="38" customFormat="1" ht="12.75">
      <c r="A227" s="9"/>
      <c r="B227" s="2"/>
      <c r="C227" s="2"/>
      <c r="D227" s="4">
        <f>SUM(D223:D226)</f>
        <v>1392000</v>
      </c>
      <c r="E227" s="53">
        <f>SUM(E223:E226)</f>
        <v>1073000</v>
      </c>
    </row>
    <row r="228" spans="1:5" ht="12.75">
      <c r="A228" s="9"/>
      <c r="B228" s="2" t="s">
        <v>216</v>
      </c>
      <c r="C228" s="2" t="s">
        <v>6</v>
      </c>
      <c r="D228" s="4">
        <v>801000</v>
      </c>
      <c r="E228" s="53">
        <v>758000</v>
      </c>
    </row>
    <row r="229" spans="1:5" ht="12.75">
      <c r="A229" s="9"/>
      <c r="B229" s="2" t="s">
        <v>217</v>
      </c>
      <c r="C229" s="2" t="s">
        <v>166</v>
      </c>
      <c r="D229" s="20">
        <v>880000</v>
      </c>
      <c r="E229" s="55">
        <v>880000</v>
      </c>
    </row>
    <row r="230" spans="1:5" ht="12.75">
      <c r="A230" s="9"/>
      <c r="B230" s="2" t="s">
        <v>218</v>
      </c>
      <c r="C230" s="2" t="s">
        <v>219</v>
      </c>
      <c r="D230" s="17">
        <v>350000</v>
      </c>
      <c r="E230" s="54">
        <v>350000</v>
      </c>
    </row>
    <row r="231" spans="1:5" ht="12.75">
      <c r="A231" s="9"/>
      <c r="B231" s="2" t="s">
        <v>218</v>
      </c>
      <c r="C231" s="2" t="s">
        <v>220</v>
      </c>
      <c r="D231" s="17">
        <v>232549</v>
      </c>
      <c r="E231" s="54">
        <v>232000</v>
      </c>
    </row>
    <row r="232" spans="1:5" ht="12.75">
      <c r="A232" s="9"/>
      <c r="B232" s="2"/>
      <c r="C232" s="2"/>
      <c r="D232" s="4">
        <f>SUM(D230:D231)</f>
        <v>582549</v>
      </c>
      <c r="E232" s="53">
        <f>SUM(E230:E231)</f>
        <v>582000</v>
      </c>
    </row>
    <row r="233" spans="1:5" ht="12.75">
      <c r="A233" s="9"/>
      <c r="B233" s="2" t="s">
        <v>221</v>
      </c>
      <c r="C233" s="2" t="s">
        <v>33</v>
      </c>
      <c r="D233" s="4">
        <v>280800</v>
      </c>
      <c r="E233" s="53">
        <v>280000</v>
      </c>
    </row>
    <row r="234" spans="1:5" ht="12.75">
      <c r="A234" s="37"/>
      <c r="B234" s="2" t="s">
        <v>222</v>
      </c>
      <c r="C234" s="2" t="s">
        <v>223</v>
      </c>
      <c r="D234" s="20">
        <v>270000</v>
      </c>
      <c r="E234" s="55">
        <v>0</v>
      </c>
    </row>
    <row r="235" spans="1:5" ht="12.75">
      <c r="A235" s="9"/>
      <c r="B235" s="2" t="s">
        <v>224</v>
      </c>
      <c r="C235" s="2" t="s">
        <v>67</v>
      </c>
      <c r="D235" s="3">
        <v>1054000</v>
      </c>
      <c r="E235" s="52">
        <v>1032000</v>
      </c>
    </row>
    <row r="236" spans="1:5" ht="12.75">
      <c r="A236" s="9"/>
      <c r="B236" s="2" t="s">
        <v>224</v>
      </c>
      <c r="C236" s="2" t="s">
        <v>225</v>
      </c>
      <c r="D236" s="17">
        <v>290000</v>
      </c>
      <c r="E236" s="54">
        <v>0</v>
      </c>
    </row>
    <row r="237" spans="1:5" ht="12.75">
      <c r="A237" s="9"/>
      <c r="B237" s="2" t="s">
        <v>224</v>
      </c>
      <c r="C237" s="2" t="s">
        <v>226</v>
      </c>
      <c r="D237" s="3">
        <v>110000</v>
      </c>
      <c r="E237" s="52">
        <v>0</v>
      </c>
    </row>
    <row r="238" spans="1:5" ht="12.75">
      <c r="A238" s="9"/>
      <c r="B238" s="2" t="s">
        <v>224</v>
      </c>
      <c r="C238" s="2" t="s">
        <v>227</v>
      </c>
      <c r="D238" s="3">
        <v>84000</v>
      </c>
      <c r="E238" s="52">
        <v>84000</v>
      </c>
    </row>
    <row r="239" spans="1:5" ht="12.75">
      <c r="A239" s="9"/>
      <c r="B239" s="2" t="s">
        <v>224</v>
      </c>
      <c r="C239" s="2" t="s">
        <v>228</v>
      </c>
      <c r="D239" s="17">
        <v>300000</v>
      </c>
      <c r="E239" s="54">
        <v>300000</v>
      </c>
    </row>
    <row r="240" spans="1:5" ht="12.75">
      <c r="A240" s="9"/>
      <c r="B240" s="2"/>
      <c r="C240" s="2"/>
      <c r="D240" s="4">
        <f>SUM(D235:D239)</f>
        <v>1838000</v>
      </c>
      <c r="E240" s="53">
        <f>SUM(E235:E239)</f>
        <v>1416000</v>
      </c>
    </row>
    <row r="241" spans="1:5" ht="12.75">
      <c r="A241" s="9"/>
      <c r="B241" s="2" t="s">
        <v>229</v>
      </c>
      <c r="C241" s="2" t="s">
        <v>67</v>
      </c>
      <c r="D241" s="3">
        <v>296000</v>
      </c>
      <c r="E241" s="52">
        <v>280000</v>
      </c>
    </row>
    <row r="242" spans="1:5" ht="12.75">
      <c r="A242" s="9"/>
      <c r="B242" s="2" t="s">
        <v>229</v>
      </c>
      <c r="C242" s="2" t="s">
        <v>230</v>
      </c>
      <c r="D242" s="3">
        <v>100000</v>
      </c>
      <c r="E242" s="52">
        <v>100000</v>
      </c>
    </row>
    <row r="243" spans="1:5" ht="12.75">
      <c r="A243" s="9"/>
      <c r="B243" s="2"/>
      <c r="C243" s="2"/>
      <c r="D243" s="28">
        <f>SUM(D241:D242)</f>
        <v>396000</v>
      </c>
      <c r="E243" s="53">
        <f>SUM(E241:E242)</f>
        <v>380000</v>
      </c>
    </row>
    <row r="244" spans="1:5" ht="12.75">
      <c r="A244" s="33"/>
      <c r="B244" s="15"/>
      <c r="C244" s="29"/>
      <c r="D244" s="13"/>
      <c r="E244" s="88">
        <f>E223+E229+E230+E231+E234+E236+E239</f>
        <v>2077000</v>
      </c>
    </row>
    <row r="245" spans="1:5" ht="13.5" thickBot="1">
      <c r="A245" s="33"/>
      <c r="B245" s="15"/>
      <c r="C245" s="29"/>
      <c r="D245" s="13"/>
      <c r="E245" s="85">
        <f>E246-E244</f>
        <v>3292000</v>
      </c>
    </row>
    <row r="246" spans="1:5" ht="13.5" thickBot="1">
      <c r="A246" s="10"/>
      <c r="B246" s="11"/>
      <c r="C246" s="27"/>
      <c r="D246" s="31">
        <f>SUM(D243,D240,D234,D233,D232,D229,D227:D228)</f>
        <v>6440349</v>
      </c>
      <c r="E246" s="31">
        <f>SUM(E243,E240,E234,E233,E232,E229,E227:E228)</f>
        <v>5369000</v>
      </c>
    </row>
    <row r="247" spans="1:5" ht="13.5" thickBot="1">
      <c r="A247" s="58"/>
      <c r="B247" s="59"/>
      <c r="C247" s="59"/>
      <c r="D247" s="63"/>
      <c r="E247" s="71"/>
    </row>
    <row r="248" spans="1:5" ht="12.75">
      <c r="A248" s="6" t="s">
        <v>240</v>
      </c>
      <c r="B248" s="7" t="s">
        <v>241</v>
      </c>
      <c r="C248" s="7" t="s">
        <v>6</v>
      </c>
      <c r="D248" s="14">
        <v>360800</v>
      </c>
      <c r="E248" s="64">
        <v>327000</v>
      </c>
    </row>
    <row r="249" spans="1:5" ht="12.75">
      <c r="A249" s="9"/>
      <c r="B249" s="2" t="s">
        <v>242</v>
      </c>
      <c r="C249" s="2" t="s">
        <v>137</v>
      </c>
      <c r="D249" s="17">
        <v>297500</v>
      </c>
      <c r="E249" s="54">
        <v>0</v>
      </c>
    </row>
    <row r="250" spans="1:5" ht="12.75">
      <c r="A250" s="9"/>
      <c r="B250" s="2" t="s">
        <v>242</v>
      </c>
      <c r="C250" s="2" t="s">
        <v>243</v>
      </c>
      <c r="D250" s="3">
        <v>250070</v>
      </c>
      <c r="E250" s="52">
        <v>135000</v>
      </c>
    </row>
    <row r="251" spans="1:5" ht="12.75">
      <c r="A251" s="9"/>
      <c r="B251" s="2"/>
      <c r="C251" s="2"/>
      <c r="D251" s="4">
        <f>SUM(D249:D250)</f>
        <v>547570</v>
      </c>
      <c r="E251" s="53">
        <f>SUM(E249:E250)</f>
        <v>135000</v>
      </c>
    </row>
    <row r="252" spans="1:5" ht="12.75">
      <c r="A252" s="9"/>
      <c r="B252" s="2" t="s">
        <v>244</v>
      </c>
      <c r="C252" s="2" t="s">
        <v>245</v>
      </c>
      <c r="D252" s="3">
        <v>43750</v>
      </c>
      <c r="E252" s="52">
        <v>0</v>
      </c>
    </row>
    <row r="253" spans="1:5" ht="12.75">
      <c r="A253" s="9"/>
      <c r="B253" s="2" t="s">
        <v>244</v>
      </c>
      <c r="C253" s="2" t="s">
        <v>246</v>
      </c>
      <c r="D253" s="3">
        <v>43750</v>
      </c>
      <c r="E253" s="52">
        <v>0</v>
      </c>
    </row>
    <row r="254" spans="1:5" ht="12.75">
      <c r="A254" s="9"/>
      <c r="B254" s="2" t="s">
        <v>244</v>
      </c>
      <c r="C254" s="2" t="s">
        <v>247</v>
      </c>
      <c r="D254" s="3">
        <v>35000</v>
      </c>
      <c r="E254" s="52">
        <v>0</v>
      </c>
    </row>
    <row r="255" spans="1:5" ht="12.75">
      <c r="A255" s="9"/>
      <c r="B255" s="2" t="s">
        <v>244</v>
      </c>
      <c r="C255" s="2" t="s">
        <v>248</v>
      </c>
      <c r="D255" s="3">
        <v>26250</v>
      </c>
      <c r="E255" s="52">
        <v>0</v>
      </c>
    </row>
    <row r="256" spans="1:5" ht="12.75">
      <c r="A256" s="9"/>
      <c r="B256" s="2" t="s">
        <v>244</v>
      </c>
      <c r="C256" s="2" t="s">
        <v>249</v>
      </c>
      <c r="D256" s="3">
        <v>26250</v>
      </c>
      <c r="E256" s="52">
        <v>0</v>
      </c>
    </row>
    <row r="257" spans="1:5" ht="12.75">
      <c r="A257" s="9"/>
      <c r="B257" s="2"/>
      <c r="C257" s="2"/>
      <c r="D257" s="4">
        <f>SUM(D252:D256)</f>
        <v>175000</v>
      </c>
      <c r="E257" s="53">
        <f>SUM(E252:E256)</f>
        <v>0</v>
      </c>
    </row>
    <row r="258" spans="1:5" ht="12.75">
      <c r="A258" s="9"/>
      <c r="B258" s="2" t="s">
        <v>250</v>
      </c>
      <c r="C258" s="2" t="s">
        <v>251</v>
      </c>
      <c r="D258" s="20">
        <v>340000</v>
      </c>
      <c r="E258" s="55">
        <v>340000</v>
      </c>
    </row>
    <row r="259" spans="1:5" ht="12.75">
      <c r="A259" s="9"/>
      <c r="B259" s="2" t="s">
        <v>252</v>
      </c>
      <c r="C259" s="2" t="s">
        <v>253</v>
      </c>
      <c r="D259" s="17">
        <v>210000</v>
      </c>
      <c r="E259" s="54">
        <v>0</v>
      </c>
    </row>
    <row r="260" spans="1:5" ht="12.75">
      <c r="A260" s="9"/>
      <c r="B260" s="2" t="s">
        <v>252</v>
      </c>
      <c r="C260" s="2" t="s">
        <v>254</v>
      </c>
      <c r="D260" s="17">
        <v>85400</v>
      </c>
      <c r="E260" s="54">
        <v>85000</v>
      </c>
    </row>
    <row r="261" spans="1:5" ht="12.75">
      <c r="A261" s="9"/>
      <c r="B261" s="2" t="s">
        <v>252</v>
      </c>
      <c r="C261" s="2" t="s">
        <v>255</v>
      </c>
      <c r="D261" s="3">
        <v>120050</v>
      </c>
      <c r="E261" s="52">
        <v>120000</v>
      </c>
    </row>
    <row r="262" spans="1:5" ht="12.75">
      <c r="A262" s="9"/>
      <c r="B262" s="2"/>
      <c r="C262" s="2"/>
      <c r="D262" s="4">
        <f>SUM(D259:D261)</f>
        <v>415450</v>
      </c>
      <c r="E262" s="53">
        <f>SUM(E259:E261)</f>
        <v>205000</v>
      </c>
    </row>
    <row r="263" spans="1:5" ht="12.75">
      <c r="A263" s="9"/>
      <c r="B263" s="2" t="s">
        <v>256</v>
      </c>
      <c r="C263" s="2" t="s">
        <v>257</v>
      </c>
      <c r="D263" s="17">
        <v>333725</v>
      </c>
      <c r="E263" s="54">
        <v>0</v>
      </c>
    </row>
    <row r="264" spans="1:5" ht="12.75">
      <c r="A264" s="9"/>
      <c r="B264" s="2" t="s">
        <v>256</v>
      </c>
      <c r="C264" s="2" t="s">
        <v>258</v>
      </c>
      <c r="D264" s="3">
        <v>27000</v>
      </c>
      <c r="E264" s="52">
        <v>0</v>
      </c>
    </row>
    <row r="265" spans="1:5" ht="12.75">
      <c r="A265" s="9"/>
      <c r="B265" s="2"/>
      <c r="C265" s="2"/>
      <c r="D265" s="28">
        <f>SUM(D263:D264)</f>
        <v>360725</v>
      </c>
      <c r="E265" s="53">
        <f>SUM(E263:E264)</f>
        <v>0</v>
      </c>
    </row>
    <row r="266" spans="1:5" ht="12.75">
      <c r="A266" s="33"/>
      <c r="B266" s="15"/>
      <c r="C266" s="29"/>
      <c r="D266" s="85"/>
      <c r="E266" s="91">
        <f>E249+E258+E259+E260+E263</f>
        <v>425000</v>
      </c>
    </row>
    <row r="267" spans="1:5" ht="13.5" thickBot="1">
      <c r="A267" s="33"/>
      <c r="B267" s="15"/>
      <c r="C267" s="29"/>
      <c r="D267" s="85"/>
      <c r="E267" s="86">
        <f>E268-E266</f>
        <v>582000</v>
      </c>
    </row>
    <row r="268" spans="1:5" ht="13.5" thickBot="1">
      <c r="A268" s="10"/>
      <c r="B268" s="11"/>
      <c r="C268" s="27"/>
      <c r="D268" s="30">
        <f>SUM(D265,D262,D258,D257,D251,D248)</f>
        <v>2199545</v>
      </c>
      <c r="E268" s="30">
        <f>SUM(E265,E262,E258,E257,E251,E248)</f>
        <v>1007000</v>
      </c>
    </row>
    <row r="269" spans="1:5" ht="13.5" thickBot="1">
      <c r="A269" s="58"/>
      <c r="B269" s="59"/>
      <c r="C269" s="59"/>
      <c r="D269" s="63"/>
      <c r="E269" s="71"/>
    </row>
    <row r="270" spans="1:5" ht="12.75">
      <c r="A270" s="6" t="s">
        <v>153</v>
      </c>
      <c r="B270" s="7" t="s">
        <v>153</v>
      </c>
      <c r="C270" s="7" t="s">
        <v>155</v>
      </c>
      <c r="D270" s="8">
        <v>207042</v>
      </c>
      <c r="E270" s="65">
        <v>114000</v>
      </c>
    </row>
    <row r="271" spans="1:5" ht="12.75">
      <c r="A271" s="9"/>
      <c r="B271" s="2" t="s">
        <v>153</v>
      </c>
      <c r="C271" s="2" t="s">
        <v>156</v>
      </c>
      <c r="D271" s="3">
        <v>314000</v>
      </c>
      <c r="E271" s="52">
        <v>314000</v>
      </c>
    </row>
    <row r="272" spans="1:5" ht="12.75">
      <c r="A272" s="9"/>
      <c r="B272" s="2"/>
      <c r="C272" s="2"/>
      <c r="D272" s="4">
        <f>SUM(D270:D271)</f>
        <v>521042</v>
      </c>
      <c r="E272" s="53">
        <f>SUM(E270:E271)</f>
        <v>428000</v>
      </c>
    </row>
    <row r="273" spans="1:5" ht="12.75">
      <c r="A273" s="9"/>
      <c r="B273" s="2" t="s">
        <v>154</v>
      </c>
      <c r="C273" s="2" t="s">
        <v>259</v>
      </c>
      <c r="D273" s="3">
        <v>181000</v>
      </c>
      <c r="E273" s="52">
        <v>181000</v>
      </c>
    </row>
    <row r="274" spans="1:5" ht="12.75">
      <c r="A274" s="46"/>
      <c r="B274" s="2" t="s">
        <v>154</v>
      </c>
      <c r="C274" s="2" t="s">
        <v>523</v>
      </c>
      <c r="D274" s="48">
        <v>122000</v>
      </c>
      <c r="E274" s="56">
        <v>122000</v>
      </c>
    </row>
    <row r="275" spans="1:5" ht="12.75">
      <c r="A275" s="9"/>
      <c r="B275" s="2" t="s">
        <v>154</v>
      </c>
      <c r="C275" s="2" t="s">
        <v>260</v>
      </c>
      <c r="D275" s="17">
        <v>550000</v>
      </c>
      <c r="E275" s="54">
        <v>0</v>
      </c>
    </row>
    <row r="276" spans="1:5" ht="12.75">
      <c r="A276" s="9"/>
      <c r="B276" s="2" t="s">
        <v>154</v>
      </c>
      <c r="C276" s="2" t="s">
        <v>261</v>
      </c>
      <c r="D276" s="3">
        <v>38000</v>
      </c>
      <c r="E276" s="52">
        <v>38000</v>
      </c>
    </row>
    <row r="277" spans="1:5" ht="12.75">
      <c r="A277" s="9"/>
      <c r="B277" s="2" t="s">
        <v>154</v>
      </c>
      <c r="C277" s="2" t="s">
        <v>262</v>
      </c>
      <c r="D277" s="3">
        <v>162000</v>
      </c>
      <c r="E277" s="52">
        <v>0</v>
      </c>
    </row>
    <row r="278" spans="1:5" ht="12.75">
      <c r="A278" s="9"/>
      <c r="B278" s="2" t="s">
        <v>154</v>
      </c>
      <c r="C278" s="2" t="s">
        <v>263</v>
      </c>
      <c r="D278" s="17">
        <v>550000</v>
      </c>
      <c r="E278" s="54">
        <v>0</v>
      </c>
    </row>
    <row r="279" spans="1:5" ht="12.75">
      <c r="A279" s="9"/>
      <c r="B279" s="2"/>
      <c r="C279" s="2"/>
      <c r="D279" s="4">
        <f>SUM(D273:D278)</f>
        <v>1603000</v>
      </c>
      <c r="E279" s="53">
        <f>SUM(E273:E278)</f>
        <v>341000</v>
      </c>
    </row>
    <row r="280" spans="1:5" ht="12.75">
      <c r="A280" s="9"/>
      <c r="B280" s="2" t="s">
        <v>264</v>
      </c>
      <c r="C280" s="2" t="s">
        <v>265</v>
      </c>
      <c r="D280" s="17">
        <v>305008</v>
      </c>
      <c r="E280" s="54">
        <v>0</v>
      </c>
    </row>
    <row r="281" spans="1:5" ht="12.75">
      <c r="A281" s="9"/>
      <c r="B281" s="2" t="s">
        <v>264</v>
      </c>
      <c r="C281" s="2" t="s">
        <v>266</v>
      </c>
      <c r="D281" s="3">
        <v>26150</v>
      </c>
      <c r="E281" s="52">
        <v>26000</v>
      </c>
    </row>
    <row r="282" spans="1:5" ht="12.75">
      <c r="A282" s="9"/>
      <c r="B282" s="2" t="s">
        <v>264</v>
      </c>
      <c r="C282" s="2" t="s">
        <v>267</v>
      </c>
      <c r="D282" s="3">
        <v>58080</v>
      </c>
      <c r="E282" s="52">
        <v>0</v>
      </c>
    </row>
    <row r="283" spans="1:5" ht="12.75">
      <c r="A283" s="9"/>
      <c r="B283" s="2"/>
      <c r="C283" s="2"/>
      <c r="D283" s="28">
        <f>SUM(D280:D282)</f>
        <v>389238</v>
      </c>
      <c r="E283" s="53">
        <f>SUM(E280:E282)</f>
        <v>26000</v>
      </c>
    </row>
    <row r="284" spans="1:5" ht="12.75">
      <c r="A284" s="33"/>
      <c r="B284" s="15"/>
      <c r="C284" s="29"/>
      <c r="D284" s="85"/>
      <c r="E284" s="91">
        <f>E274+E275+E278+E280</f>
        <v>122000</v>
      </c>
    </row>
    <row r="285" spans="1:5" ht="13.5" thickBot="1">
      <c r="A285" s="33"/>
      <c r="B285" s="15"/>
      <c r="C285" s="29"/>
      <c r="D285" s="85"/>
      <c r="E285" s="86">
        <f>E286-E284</f>
        <v>673000</v>
      </c>
    </row>
    <row r="286" spans="1:5" ht="13.5" thickBot="1">
      <c r="A286" s="10"/>
      <c r="B286" s="11"/>
      <c r="C286" s="27"/>
      <c r="D286" s="30">
        <f>SUM(D283,D279,D272)</f>
        <v>2513280</v>
      </c>
      <c r="E286" s="30">
        <f>SUM(E283,E279,E272)</f>
        <v>795000</v>
      </c>
    </row>
    <row r="287" spans="1:5" ht="13.5" thickBot="1">
      <c r="A287" s="58"/>
      <c r="B287" s="59"/>
      <c r="C287" s="59"/>
      <c r="D287" s="63"/>
      <c r="E287" s="71"/>
    </row>
    <row r="288" spans="1:5" ht="12.75">
      <c r="A288" s="6" t="s">
        <v>268</v>
      </c>
      <c r="B288" s="7" t="s">
        <v>269</v>
      </c>
      <c r="C288" s="7" t="s">
        <v>6</v>
      </c>
      <c r="D288" s="14">
        <v>300000</v>
      </c>
      <c r="E288" s="64">
        <v>282000</v>
      </c>
    </row>
    <row r="289" spans="1:5" ht="12.75">
      <c r="A289" s="9"/>
      <c r="B289" s="2" t="s">
        <v>270</v>
      </c>
      <c r="C289" s="2" t="s">
        <v>271</v>
      </c>
      <c r="D289" s="20">
        <v>262000</v>
      </c>
      <c r="E289" s="55">
        <v>0</v>
      </c>
    </row>
    <row r="290" spans="1:5" ht="12.75">
      <c r="A290" s="9"/>
      <c r="B290" s="2" t="s">
        <v>272</v>
      </c>
      <c r="C290" s="2" t="s">
        <v>273</v>
      </c>
      <c r="D290" s="4">
        <v>27520</v>
      </c>
      <c r="E290" s="53">
        <v>0</v>
      </c>
    </row>
    <row r="291" spans="1:5" ht="12.75">
      <c r="A291" s="9"/>
      <c r="B291" s="2" t="s">
        <v>274</v>
      </c>
      <c r="C291" s="2" t="s">
        <v>275</v>
      </c>
      <c r="D291" s="17">
        <v>174000</v>
      </c>
      <c r="E291" s="54">
        <v>174000</v>
      </c>
    </row>
    <row r="292" spans="1:5" ht="12.75">
      <c r="A292" s="9"/>
      <c r="B292" s="2" t="s">
        <v>274</v>
      </c>
      <c r="C292" s="2" t="s">
        <v>276</v>
      </c>
      <c r="D292" s="3">
        <v>64000</v>
      </c>
      <c r="E292" s="52">
        <v>64000</v>
      </c>
    </row>
    <row r="293" spans="1:5" ht="12.75">
      <c r="A293" s="9"/>
      <c r="B293" s="2" t="s">
        <v>274</v>
      </c>
      <c r="C293" s="2" t="s">
        <v>277</v>
      </c>
      <c r="D293" s="3">
        <v>64000</v>
      </c>
      <c r="E293" s="52">
        <v>64000</v>
      </c>
    </row>
    <row r="294" spans="1:5" ht="12.75">
      <c r="A294" s="9"/>
      <c r="B294" s="2"/>
      <c r="C294" s="2"/>
      <c r="D294" s="4">
        <f>SUM(D291:D293)</f>
        <v>302000</v>
      </c>
      <c r="E294" s="53">
        <f>SUM(E291:E293)</f>
        <v>302000</v>
      </c>
    </row>
    <row r="295" spans="1:5" ht="12.75">
      <c r="A295" s="9"/>
      <c r="B295" s="2" t="s">
        <v>278</v>
      </c>
      <c r="C295" s="2" t="s">
        <v>279</v>
      </c>
      <c r="D295" s="20">
        <v>300000</v>
      </c>
      <c r="E295" s="55">
        <v>0</v>
      </c>
    </row>
    <row r="296" spans="1:5" ht="12.75">
      <c r="A296" s="9"/>
      <c r="B296" s="2" t="s">
        <v>280</v>
      </c>
      <c r="C296" s="2" t="s">
        <v>281</v>
      </c>
      <c r="D296" s="3">
        <v>35200</v>
      </c>
      <c r="E296" s="52">
        <v>35000</v>
      </c>
    </row>
    <row r="297" spans="1:5" s="97" customFormat="1" ht="12.75">
      <c r="A297" s="92"/>
      <c r="B297" s="94" t="s">
        <v>280</v>
      </c>
      <c r="C297" s="94" t="s">
        <v>282</v>
      </c>
      <c r="D297" s="102">
        <v>136000</v>
      </c>
      <c r="E297" s="103">
        <v>130000</v>
      </c>
    </row>
    <row r="298" spans="1:5" ht="12.75">
      <c r="A298" s="9"/>
      <c r="B298" s="2" t="s">
        <v>280</v>
      </c>
      <c r="C298" s="2" t="s">
        <v>283</v>
      </c>
      <c r="D298" s="3">
        <v>15524</v>
      </c>
      <c r="E298" s="52">
        <v>0</v>
      </c>
    </row>
    <row r="299" spans="1:5" ht="12.75">
      <c r="A299" s="9"/>
      <c r="B299" s="2" t="s">
        <v>280</v>
      </c>
      <c r="C299" s="2" t="s">
        <v>284</v>
      </c>
      <c r="D299" s="3">
        <v>12720</v>
      </c>
      <c r="E299" s="52">
        <v>11000</v>
      </c>
    </row>
    <row r="300" spans="1:5" ht="12.75">
      <c r="A300" s="9"/>
      <c r="B300" s="2"/>
      <c r="C300" s="2"/>
      <c r="D300" s="4">
        <f>SUM(D296:D299)</f>
        <v>199444</v>
      </c>
      <c r="E300" s="53">
        <f>SUM(E296:E299)</f>
        <v>176000</v>
      </c>
    </row>
    <row r="301" spans="1:5" ht="12.75">
      <c r="A301" s="9"/>
      <c r="B301" s="2" t="s">
        <v>382</v>
      </c>
      <c r="C301" s="2" t="s">
        <v>383</v>
      </c>
      <c r="D301" s="17">
        <v>318200</v>
      </c>
      <c r="E301" s="54">
        <v>0</v>
      </c>
    </row>
    <row r="302" spans="1:5" ht="12.75">
      <c r="A302" s="9"/>
      <c r="B302" s="2" t="s">
        <v>382</v>
      </c>
      <c r="C302" s="2" t="s">
        <v>384</v>
      </c>
      <c r="D302" s="17">
        <v>69520</v>
      </c>
      <c r="E302" s="54">
        <v>0</v>
      </c>
    </row>
    <row r="303" spans="1:5" ht="12.75">
      <c r="A303" s="9"/>
      <c r="B303" s="2"/>
      <c r="C303" s="2"/>
      <c r="D303" s="28">
        <f>SUM(D301:D302)</f>
        <v>387720</v>
      </c>
      <c r="E303" s="53">
        <f>SUM(E301:E302)</f>
        <v>0</v>
      </c>
    </row>
    <row r="304" spans="1:5" ht="12.75">
      <c r="A304" s="33"/>
      <c r="B304" s="15"/>
      <c r="C304" s="29"/>
      <c r="D304" s="85"/>
      <c r="E304" s="91">
        <f>E289+E291+E295+E297+E301+E302</f>
        <v>304000</v>
      </c>
    </row>
    <row r="305" spans="1:5" ht="13.5" thickBot="1">
      <c r="A305" s="33"/>
      <c r="B305" s="15"/>
      <c r="C305" s="29"/>
      <c r="D305" s="85"/>
      <c r="E305" s="86">
        <f>E306-E304</f>
        <v>456000</v>
      </c>
    </row>
    <row r="306" spans="1:5" ht="13.5" thickBot="1">
      <c r="A306" s="10"/>
      <c r="B306" s="11"/>
      <c r="C306" s="27"/>
      <c r="D306" s="30">
        <f>SUM(D303,D300,D295,D294,D290,D289,D288)</f>
        <v>1778684</v>
      </c>
      <c r="E306" s="30">
        <f>SUM(E303,E300,E295,E294,E290,E289,E288)</f>
        <v>760000</v>
      </c>
    </row>
    <row r="307" spans="1:5" ht="13.5" thickBot="1">
      <c r="A307" s="58"/>
      <c r="B307" s="59"/>
      <c r="C307" s="59"/>
      <c r="D307" s="63"/>
      <c r="E307" s="71"/>
    </row>
    <row r="308" spans="1:5" ht="12.75">
      <c r="A308" s="6" t="s">
        <v>285</v>
      </c>
      <c r="B308" s="7" t="s">
        <v>285</v>
      </c>
      <c r="C308" s="7" t="s">
        <v>286</v>
      </c>
      <c r="D308" s="8">
        <v>317000</v>
      </c>
      <c r="E308" s="65">
        <v>110000</v>
      </c>
    </row>
    <row r="309" spans="1:5" ht="12.75">
      <c r="A309" s="41"/>
      <c r="B309" s="2" t="s">
        <v>285</v>
      </c>
      <c r="C309" s="2" t="s">
        <v>287</v>
      </c>
      <c r="D309" s="3">
        <v>7000</v>
      </c>
      <c r="E309" s="52">
        <v>7000</v>
      </c>
    </row>
    <row r="310" spans="1:5" ht="12.75">
      <c r="A310" s="9"/>
      <c r="B310" s="2" t="s">
        <v>285</v>
      </c>
      <c r="C310" s="2" t="s">
        <v>288</v>
      </c>
      <c r="D310" s="3">
        <v>37000</v>
      </c>
      <c r="E310" s="52">
        <v>37000</v>
      </c>
    </row>
    <row r="311" spans="1:5" ht="12.75">
      <c r="A311" s="9"/>
      <c r="B311" s="2" t="s">
        <v>285</v>
      </c>
      <c r="C311" s="2" t="s">
        <v>6</v>
      </c>
      <c r="D311" s="3">
        <v>266200</v>
      </c>
      <c r="E311" s="52">
        <v>254000</v>
      </c>
    </row>
    <row r="312" spans="1:5" ht="12.75">
      <c r="A312" s="9"/>
      <c r="B312" s="2"/>
      <c r="C312" s="2"/>
      <c r="D312" s="4">
        <f>SUM(D308:D311)</f>
        <v>627200</v>
      </c>
      <c r="E312" s="53">
        <f>SUM(E308:E311)</f>
        <v>408000</v>
      </c>
    </row>
    <row r="313" spans="1:5" ht="12.75">
      <c r="A313" s="47"/>
      <c r="B313" s="5" t="s">
        <v>512</v>
      </c>
      <c r="C313" s="2" t="s">
        <v>289</v>
      </c>
      <c r="D313" s="4">
        <v>482400</v>
      </c>
      <c r="E313" s="53">
        <v>0</v>
      </c>
    </row>
    <row r="314" spans="1:5" ht="12.75">
      <c r="A314" s="9"/>
      <c r="B314" s="2"/>
      <c r="C314" s="2"/>
      <c r="D314" s="67"/>
      <c r="E314" s="52"/>
    </row>
    <row r="315" spans="1:5" ht="12.75">
      <c r="A315" s="41"/>
      <c r="B315" s="5" t="s">
        <v>518</v>
      </c>
      <c r="C315" s="5" t="s">
        <v>513</v>
      </c>
      <c r="D315" s="4">
        <v>220000</v>
      </c>
      <c r="E315" s="53">
        <v>220000</v>
      </c>
    </row>
    <row r="316" spans="1:5" ht="12.75">
      <c r="A316" s="9"/>
      <c r="B316" s="2" t="s">
        <v>290</v>
      </c>
      <c r="C316" s="5" t="s">
        <v>291</v>
      </c>
      <c r="D316" s="17">
        <v>1500000</v>
      </c>
      <c r="E316" s="54">
        <v>0</v>
      </c>
    </row>
    <row r="317" spans="1:5" ht="12.75">
      <c r="A317" s="41"/>
      <c r="B317" s="2" t="s">
        <v>290</v>
      </c>
      <c r="C317" s="5" t="s">
        <v>507</v>
      </c>
      <c r="D317" s="3">
        <v>23000</v>
      </c>
      <c r="E317" s="52">
        <v>0</v>
      </c>
    </row>
    <row r="318" spans="1:5" ht="13.5" thickBot="1">
      <c r="A318" s="9"/>
      <c r="B318" s="2"/>
      <c r="C318" s="2"/>
      <c r="D318" s="28">
        <f>SUM(D316:D317)</f>
        <v>1523000</v>
      </c>
      <c r="E318" s="53">
        <f>SUM(E316:E317)</f>
        <v>0</v>
      </c>
    </row>
    <row r="319" spans="1:5" ht="13.5" thickBot="1">
      <c r="A319" s="10"/>
      <c r="B319" s="11"/>
      <c r="C319" s="27"/>
      <c r="D319" s="30">
        <f>SUM(D312,D313,D315,D318)</f>
        <v>2852600</v>
      </c>
      <c r="E319" s="30">
        <f>SUM(E312,E313,E315,E318)</f>
        <v>628000</v>
      </c>
    </row>
    <row r="320" spans="1:5" ht="13.5" thickBot="1">
      <c r="A320" s="58"/>
      <c r="B320" s="59"/>
      <c r="C320" s="59"/>
      <c r="D320" s="63"/>
      <c r="E320" s="71"/>
    </row>
    <row r="321" spans="1:5" ht="12.75">
      <c r="A321" s="6" t="s">
        <v>0</v>
      </c>
      <c r="B321" s="7" t="s">
        <v>1</v>
      </c>
      <c r="C321" s="7" t="s">
        <v>2</v>
      </c>
      <c r="D321" s="49">
        <v>300000</v>
      </c>
      <c r="E321" s="84">
        <v>0</v>
      </c>
    </row>
    <row r="322" spans="1:5" ht="12.75">
      <c r="A322" s="37"/>
      <c r="B322" s="2" t="s">
        <v>1</v>
      </c>
      <c r="C322" s="2" t="s">
        <v>3</v>
      </c>
      <c r="D322" s="3">
        <v>125000</v>
      </c>
      <c r="E322" s="52">
        <v>71000</v>
      </c>
    </row>
    <row r="323" spans="1:5" ht="12.75">
      <c r="A323" s="9"/>
      <c r="B323" s="2"/>
      <c r="C323" s="2"/>
      <c r="D323" s="4">
        <f>SUM(D321:D322)</f>
        <v>425000</v>
      </c>
      <c r="E323" s="53">
        <f>SUM(E321:E322)</f>
        <v>71000</v>
      </c>
    </row>
    <row r="324" spans="1:5" ht="12.75">
      <c r="A324" s="9"/>
      <c r="B324" s="2" t="s">
        <v>292</v>
      </c>
      <c r="C324" s="2" t="s">
        <v>293</v>
      </c>
      <c r="D324" s="3">
        <v>17000</v>
      </c>
      <c r="E324" s="52">
        <v>0</v>
      </c>
    </row>
    <row r="325" spans="1:5" ht="12.75">
      <c r="A325" s="9"/>
      <c r="B325" s="2" t="s">
        <v>292</v>
      </c>
      <c r="C325" s="2" t="s">
        <v>294</v>
      </c>
      <c r="D325" s="3">
        <v>65000</v>
      </c>
      <c r="E325" s="52">
        <v>0</v>
      </c>
    </row>
    <row r="326" spans="1:5" ht="12.75">
      <c r="A326" s="9"/>
      <c r="B326" s="2"/>
      <c r="C326" s="2"/>
      <c r="D326" s="4">
        <f>SUM(D324:D325)</f>
        <v>82000</v>
      </c>
      <c r="E326" s="53">
        <f>SUM(E324:E325)</f>
        <v>0</v>
      </c>
    </row>
    <row r="327" spans="1:5" ht="12.75">
      <c r="A327" s="9"/>
      <c r="B327" s="2" t="s">
        <v>295</v>
      </c>
      <c r="C327" s="2" t="s">
        <v>296</v>
      </c>
      <c r="D327" s="20">
        <v>900000</v>
      </c>
      <c r="E327" s="55">
        <v>0</v>
      </c>
    </row>
    <row r="328" spans="1:5" ht="12.75">
      <c r="A328" s="9"/>
      <c r="B328" s="2" t="s">
        <v>297</v>
      </c>
      <c r="C328" s="2" t="s">
        <v>62</v>
      </c>
      <c r="D328" s="20">
        <v>350000</v>
      </c>
      <c r="E328" s="55">
        <v>350000</v>
      </c>
    </row>
    <row r="329" spans="1:5" ht="12.75">
      <c r="A329" s="9"/>
      <c r="B329" s="2" t="s">
        <v>298</v>
      </c>
      <c r="C329" s="2" t="s">
        <v>299</v>
      </c>
      <c r="D329" s="3">
        <v>207000</v>
      </c>
      <c r="E329" s="52">
        <v>207000</v>
      </c>
    </row>
    <row r="330" spans="1:5" ht="12.75">
      <c r="A330" s="9"/>
      <c r="B330" s="2" t="s">
        <v>298</v>
      </c>
      <c r="C330" s="2" t="s">
        <v>300</v>
      </c>
      <c r="D330" s="3">
        <v>33000</v>
      </c>
      <c r="E330" s="52">
        <v>0</v>
      </c>
    </row>
    <row r="331" spans="1:5" ht="12.75">
      <c r="A331" s="9"/>
      <c r="B331" s="2" t="s">
        <v>298</v>
      </c>
      <c r="C331" s="2" t="s">
        <v>301</v>
      </c>
      <c r="D331" s="3">
        <v>53000</v>
      </c>
      <c r="E331" s="52">
        <v>0</v>
      </c>
    </row>
    <row r="332" spans="1:5" ht="12.75">
      <c r="A332" s="9"/>
      <c r="B332" s="2"/>
      <c r="C332" s="2"/>
      <c r="D332" s="4">
        <f>SUM(D329:D331)</f>
        <v>293000</v>
      </c>
      <c r="E332" s="53">
        <f>SUM(E329:E331)</f>
        <v>207000</v>
      </c>
    </row>
    <row r="333" spans="1:5" ht="12.75">
      <c r="A333" s="9"/>
      <c r="B333" s="2" t="s">
        <v>302</v>
      </c>
      <c r="C333" s="2" t="s">
        <v>303</v>
      </c>
      <c r="D333" s="17">
        <v>350000</v>
      </c>
      <c r="E333" s="54">
        <v>0</v>
      </c>
    </row>
    <row r="334" spans="1:5" ht="12.75">
      <c r="A334" s="9"/>
      <c r="B334" s="2" t="s">
        <v>302</v>
      </c>
      <c r="C334" s="2" t="s">
        <v>304</v>
      </c>
      <c r="D334" s="17">
        <v>300000</v>
      </c>
      <c r="E334" s="54">
        <v>0</v>
      </c>
    </row>
    <row r="335" spans="1:5" ht="12.75">
      <c r="A335" s="9"/>
      <c r="B335" s="2" t="s">
        <v>302</v>
      </c>
      <c r="C335" s="2" t="s">
        <v>305</v>
      </c>
      <c r="D335" s="3">
        <v>40000</v>
      </c>
      <c r="E335" s="52">
        <v>0</v>
      </c>
    </row>
    <row r="336" spans="1:5" ht="12.75">
      <c r="A336" s="9"/>
      <c r="B336" s="2" t="s">
        <v>302</v>
      </c>
      <c r="C336" s="2" t="s">
        <v>306</v>
      </c>
      <c r="D336" s="3">
        <v>50000</v>
      </c>
      <c r="E336" s="52">
        <v>0</v>
      </c>
    </row>
    <row r="337" spans="1:5" ht="12.75">
      <c r="A337" s="9"/>
      <c r="B337" s="2"/>
      <c r="C337" s="2"/>
      <c r="D337" s="4">
        <f>SUM(D333:D336)</f>
        <v>740000</v>
      </c>
      <c r="E337" s="53">
        <f>SUM(E333:E336)</f>
        <v>0</v>
      </c>
    </row>
    <row r="338" spans="1:5" ht="12.75">
      <c r="A338" s="9"/>
      <c r="B338" s="2" t="s">
        <v>307</v>
      </c>
      <c r="C338" s="2" t="s">
        <v>308</v>
      </c>
      <c r="D338" s="3">
        <v>77792</v>
      </c>
      <c r="E338" s="52">
        <v>0</v>
      </c>
    </row>
    <row r="339" spans="1:5" ht="12.75">
      <c r="A339" s="9"/>
      <c r="B339" s="2" t="s">
        <v>307</v>
      </c>
      <c r="C339" s="2" t="s">
        <v>61</v>
      </c>
      <c r="D339" s="3">
        <v>35700</v>
      </c>
      <c r="E339" s="52">
        <v>0</v>
      </c>
    </row>
    <row r="340" spans="1:5" ht="12.75">
      <c r="A340" s="9"/>
      <c r="B340" s="2" t="s">
        <v>307</v>
      </c>
      <c r="C340" s="2" t="s">
        <v>309</v>
      </c>
      <c r="D340" s="3">
        <v>41310</v>
      </c>
      <c r="E340" s="52">
        <v>0</v>
      </c>
    </row>
    <row r="341" spans="1:5" ht="12.75">
      <c r="A341" s="9"/>
      <c r="B341" s="2"/>
      <c r="C341" s="2"/>
      <c r="D341" s="4">
        <f>SUM(D338:D340)</f>
        <v>154802</v>
      </c>
      <c r="E341" s="53">
        <f>SUM(E338:E340)</f>
        <v>0</v>
      </c>
    </row>
    <row r="342" spans="1:5" ht="12.75">
      <c r="A342" s="9"/>
      <c r="B342" s="2" t="s">
        <v>310</v>
      </c>
      <c r="C342" s="2" t="s">
        <v>311</v>
      </c>
      <c r="D342" s="17">
        <v>350000</v>
      </c>
      <c r="E342" s="54">
        <v>0</v>
      </c>
    </row>
    <row r="343" spans="1:5" ht="12.75">
      <c r="A343" s="9"/>
      <c r="B343" s="2" t="s">
        <v>310</v>
      </c>
      <c r="C343" s="2" t="s">
        <v>312</v>
      </c>
      <c r="D343" s="3">
        <v>94000</v>
      </c>
      <c r="E343" s="52">
        <v>0</v>
      </c>
    </row>
    <row r="344" spans="1:5" ht="12.75">
      <c r="A344" s="9"/>
      <c r="B344" s="2" t="s">
        <v>310</v>
      </c>
      <c r="C344" s="2" t="s">
        <v>313</v>
      </c>
      <c r="D344" s="3">
        <v>44000</v>
      </c>
      <c r="E344" s="52">
        <v>0</v>
      </c>
    </row>
    <row r="345" spans="1:5" ht="12.75">
      <c r="A345" s="9"/>
      <c r="B345" s="2" t="s">
        <v>310</v>
      </c>
      <c r="C345" s="2" t="s">
        <v>314</v>
      </c>
      <c r="D345" s="3">
        <v>82000</v>
      </c>
      <c r="E345" s="52">
        <v>0</v>
      </c>
    </row>
    <row r="346" spans="1:5" ht="12.75">
      <c r="A346" s="9"/>
      <c r="B346" s="2" t="s">
        <v>310</v>
      </c>
      <c r="C346" s="2" t="s">
        <v>315</v>
      </c>
      <c r="D346" s="3">
        <v>225000</v>
      </c>
      <c r="E346" s="52">
        <v>0</v>
      </c>
    </row>
    <row r="347" spans="1:5" ht="12.75">
      <c r="A347" s="9"/>
      <c r="B347" s="2"/>
      <c r="C347" s="2"/>
      <c r="D347" s="4">
        <f>SUM(D342:D346)</f>
        <v>795000</v>
      </c>
      <c r="E347" s="53">
        <f>SUM(E342:E346)</f>
        <v>0</v>
      </c>
    </row>
    <row r="348" spans="1:5" ht="12.75">
      <c r="A348" s="9"/>
      <c r="B348" s="2" t="s">
        <v>316</v>
      </c>
      <c r="C348" s="2" t="s">
        <v>317</v>
      </c>
      <c r="D348" s="17">
        <v>315334</v>
      </c>
      <c r="E348" s="54">
        <v>315000</v>
      </c>
    </row>
    <row r="349" spans="1:5" ht="12.75">
      <c r="A349" s="9"/>
      <c r="B349" s="2" t="s">
        <v>316</v>
      </c>
      <c r="C349" s="2" t="s">
        <v>306</v>
      </c>
      <c r="D349" s="3">
        <v>60000</v>
      </c>
      <c r="E349" s="52">
        <v>0</v>
      </c>
    </row>
    <row r="350" spans="1:5" ht="12.75">
      <c r="A350" s="9"/>
      <c r="B350" s="2" t="s">
        <v>316</v>
      </c>
      <c r="C350" s="2" t="s">
        <v>318</v>
      </c>
      <c r="D350" s="3">
        <v>40000</v>
      </c>
      <c r="E350" s="52">
        <v>0</v>
      </c>
    </row>
    <row r="351" spans="1:5" ht="12.75">
      <c r="A351" s="9"/>
      <c r="B351" s="2" t="s">
        <v>316</v>
      </c>
      <c r="C351" s="2" t="s">
        <v>319</v>
      </c>
      <c r="D351" s="3">
        <v>30000</v>
      </c>
      <c r="E351" s="52">
        <v>0</v>
      </c>
    </row>
    <row r="352" spans="1:5" ht="12.75">
      <c r="A352" s="9"/>
      <c r="B352" s="2"/>
      <c r="C352" s="2"/>
      <c r="D352" s="4">
        <f>SUM(D348:D351)</f>
        <v>445334</v>
      </c>
      <c r="E352" s="53">
        <f>SUM(E348:E351)</f>
        <v>315000</v>
      </c>
    </row>
    <row r="353" spans="1:5" ht="12.75">
      <c r="A353" s="37"/>
      <c r="B353" s="2" t="s">
        <v>320</v>
      </c>
      <c r="C353" s="2" t="s">
        <v>321</v>
      </c>
      <c r="D353" s="20">
        <v>350000</v>
      </c>
      <c r="E353" s="55">
        <v>0</v>
      </c>
    </row>
    <row r="354" spans="1:5" ht="12.75">
      <c r="A354" s="9"/>
      <c r="B354" s="2" t="s">
        <v>322</v>
      </c>
      <c r="C354" s="2" t="s">
        <v>62</v>
      </c>
      <c r="D354" s="20">
        <v>350000</v>
      </c>
      <c r="E354" s="55">
        <v>350000</v>
      </c>
    </row>
    <row r="355" spans="1:5" ht="12.75">
      <c r="A355" s="9"/>
      <c r="B355" s="2" t="s">
        <v>323</v>
      </c>
      <c r="C355" s="2" t="s">
        <v>62</v>
      </c>
      <c r="D355" s="20">
        <v>350000</v>
      </c>
      <c r="E355" s="55">
        <v>350000</v>
      </c>
    </row>
    <row r="356" spans="1:5" ht="12.75">
      <c r="A356" s="9"/>
      <c r="B356" s="2" t="s">
        <v>324</v>
      </c>
      <c r="C356" s="2" t="s">
        <v>62</v>
      </c>
      <c r="D356" s="20">
        <v>350000</v>
      </c>
      <c r="E356" s="55">
        <v>0</v>
      </c>
    </row>
    <row r="357" spans="1:5" ht="12.75">
      <c r="A357" s="9"/>
      <c r="B357" s="2" t="s">
        <v>325</v>
      </c>
      <c r="C357" s="2" t="s">
        <v>326</v>
      </c>
      <c r="D357" s="3">
        <v>40000</v>
      </c>
      <c r="E357" s="52">
        <v>0</v>
      </c>
    </row>
    <row r="358" spans="1:5" ht="12.75">
      <c r="A358" s="9"/>
      <c r="B358" s="2" t="s">
        <v>325</v>
      </c>
      <c r="C358" s="2" t="s">
        <v>327</v>
      </c>
      <c r="D358" s="3">
        <v>82000</v>
      </c>
      <c r="E358" s="52">
        <v>82000</v>
      </c>
    </row>
    <row r="359" spans="1:5" ht="12.75">
      <c r="A359" s="9"/>
      <c r="B359" s="2" t="s">
        <v>325</v>
      </c>
      <c r="C359" s="2" t="s">
        <v>37</v>
      </c>
      <c r="D359" s="17">
        <v>300000</v>
      </c>
      <c r="E359" s="54">
        <v>300000</v>
      </c>
    </row>
    <row r="360" spans="1:5" ht="12.75">
      <c r="A360" s="9"/>
      <c r="B360" s="2"/>
      <c r="C360" s="2"/>
      <c r="D360" s="4">
        <f>SUM(D357:D359)</f>
        <v>422000</v>
      </c>
      <c r="E360" s="53">
        <f>SUM(E357:E359)</f>
        <v>382000</v>
      </c>
    </row>
    <row r="361" spans="1:5" ht="12.75">
      <c r="A361" s="9"/>
      <c r="B361" s="2" t="s">
        <v>328</v>
      </c>
      <c r="C361" s="2" t="s">
        <v>329</v>
      </c>
      <c r="D361" s="17">
        <v>120000</v>
      </c>
      <c r="E361" s="54">
        <v>120000</v>
      </c>
    </row>
    <row r="362" spans="1:5" ht="12.75">
      <c r="A362" s="9"/>
      <c r="B362" s="2" t="s">
        <v>328</v>
      </c>
      <c r="C362" s="2" t="s">
        <v>330</v>
      </c>
      <c r="D362" s="3">
        <v>95000</v>
      </c>
      <c r="E362" s="52">
        <v>95000</v>
      </c>
    </row>
    <row r="363" spans="1:5" ht="12.75">
      <c r="A363" s="9"/>
      <c r="B363" s="2" t="s">
        <v>328</v>
      </c>
      <c r="C363" s="2" t="s">
        <v>331</v>
      </c>
      <c r="D363" s="3">
        <v>54000</v>
      </c>
      <c r="E363" s="52">
        <v>54000</v>
      </c>
    </row>
    <row r="364" spans="1:5" ht="12.75">
      <c r="A364" s="9"/>
      <c r="B364" s="2" t="s">
        <v>328</v>
      </c>
      <c r="C364" s="2" t="s">
        <v>332</v>
      </c>
      <c r="D364" s="3">
        <v>41000</v>
      </c>
      <c r="E364" s="52">
        <v>41000</v>
      </c>
    </row>
    <row r="365" spans="1:5" ht="12.75">
      <c r="A365" s="9"/>
      <c r="B365" s="2" t="s">
        <v>328</v>
      </c>
      <c r="C365" s="2" t="s">
        <v>333</v>
      </c>
      <c r="D365" s="3">
        <v>52000</v>
      </c>
      <c r="E365" s="52">
        <v>52000</v>
      </c>
    </row>
    <row r="366" spans="1:5" ht="12.75">
      <c r="A366" s="9"/>
      <c r="B366" s="2"/>
      <c r="C366" s="2"/>
      <c r="D366" s="28">
        <f>SUM(D361:D365)</f>
        <v>362000</v>
      </c>
      <c r="E366" s="53">
        <f>SUM(E361:E365)</f>
        <v>362000</v>
      </c>
    </row>
    <row r="367" spans="1:5" ht="12.75">
      <c r="A367" s="33"/>
      <c r="B367" s="15"/>
      <c r="C367" s="29"/>
      <c r="D367" s="85"/>
      <c r="E367" s="91">
        <f>E321+E327+E328+E333+E334+E342+E348+E353+E354+E355+E356+E359+E361</f>
        <v>1785000</v>
      </c>
    </row>
    <row r="368" spans="1:5" ht="13.5" thickBot="1">
      <c r="A368" s="33"/>
      <c r="B368" s="15"/>
      <c r="C368" s="29"/>
      <c r="D368" s="85"/>
      <c r="E368" s="86">
        <f>E369-E367</f>
        <v>602000</v>
      </c>
    </row>
    <row r="369" spans="1:5" ht="13.5" thickBot="1">
      <c r="A369" s="10"/>
      <c r="B369" s="11"/>
      <c r="C369" s="27"/>
      <c r="D369" s="30">
        <f>SUM(D366,D360,D356,D355,D354,D353,D352,D347,D341,D337,D332,D328,D327,D326,D323)</f>
        <v>6369136</v>
      </c>
      <c r="E369" s="30">
        <f>SUM(E366,E360,E356,E355,E354,E353,E352,E347,E341,E337,E332,E328,E327,E326,E323)</f>
        <v>2387000</v>
      </c>
    </row>
    <row r="370" spans="1:5" ht="13.5" thickBot="1">
      <c r="A370" s="58"/>
      <c r="B370" s="59"/>
      <c r="C370" s="59"/>
      <c r="D370" s="63"/>
      <c r="E370" s="71"/>
    </row>
    <row r="371" spans="1:5" ht="12.75">
      <c r="A371" s="6" t="s">
        <v>334</v>
      </c>
      <c r="B371" s="7" t="s">
        <v>334</v>
      </c>
      <c r="C371" s="7" t="s">
        <v>336</v>
      </c>
      <c r="D371" s="14">
        <v>400000</v>
      </c>
      <c r="E371" s="64">
        <v>0</v>
      </c>
    </row>
    <row r="372" spans="1:5" ht="12.75">
      <c r="A372" s="9"/>
      <c r="B372" s="2" t="s">
        <v>337</v>
      </c>
      <c r="C372" s="2" t="s">
        <v>338</v>
      </c>
      <c r="D372" s="17">
        <v>263970</v>
      </c>
      <c r="E372" s="54">
        <v>0</v>
      </c>
    </row>
    <row r="373" spans="1:5" ht="12.75">
      <c r="A373" s="9"/>
      <c r="B373" s="2" t="s">
        <v>337</v>
      </c>
      <c r="C373" s="2" t="s">
        <v>339</v>
      </c>
      <c r="D373" s="3">
        <v>30825</v>
      </c>
      <c r="E373" s="52">
        <v>11000</v>
      </c>
    </row>
    <row r="374" spans="1:5" ht="12.75">
      <c r="A374" s="9"/>
      <c r="B374" s="2" t="s">
        <v>337</v>
      </c>
      <c r="C374" s="2" t="s">
        <v>340</v>
      </c>
      <c r="D374" s="17">
        <v>270000</v>
      </c>
      <c r="E374" s="54">
        <v>270000</v>
      </c>
    </row>
    <row r="375" spans="1:5" ht="12.75">
      <c r="A375" s="9"/>
      <c r="B375" s="2" t="s">
        <v>337</v>
      </c>
      <c r="C375" s="2" t="s">
        <v>341</v>
      </c>
      <c r="D375" s="3">
        <v>254700</v>
      </c>
      <c r="E375" s="52">
        <v>100000</v>
      </c>
    </row>
    <row r="376" spans="1:5" ht="12.75">
      <c r="A376" s="9"/>
      <c r="B376" s="2"/>
      <c r="C376" s="2"/>
      <c r="D376" s="4">
        <f>SUM(D372:D375)</f>
        <v>819495</v>
      </c>
      <c r="E376" s="53">
        <f>SUM(E372:E375)</f>
        <v>381000</v>
      </c>
    </row>
    <row r="377" spans="1:5" s="97" customFormat="1" ht="12.75">
      <c r="A377" s="92"/>
      <c r="B377" s="93" t="s">
        <v>342</v>
      </c>
      <c r="C377" s="94" t="s">
        <v>516</v>
      </c>
      <c r="D377" s="95">
        <v>54000</v>
      </c>
      <c r="E377" s="96">
        <v>54000</v>
      </c>
    </row>
    <row r="378" spans="1:5" s="97" customFormat="1" ht="12.75">
      <c r="A378" s="98"/>
      <c r="B378" s="94" t="s">
        <v>342</v>
      </c>
      <c r="C378" s="94" t="s">
        <v>343</v>
      </c>
      <c r="D378" s="95">
        <v>54000</v>
      </c>
      <c r="E378" s="96">
        <v>0</v>
      </c>
    </row>
    <row r="379" spans="1:5" ht="12.75">
      <c r="A379" s="41"/>
      <c r="B379" s="2"/>
      <c r="C379" s="2"/>
      <c r="D379" s="4">
        <f>SUM(D377:D378)</f>
        <v>108000</v>
      </c>
      <c r="E379" s="53">
        <f>SUM(E377:E378)</f>
        <v>54000</v>
      </c>
    </row>
    <row r="380" spans="1:5" ht="12.75">
      <c r="A380" s="9"/>
      <c r="B380" s="2" t="s">
        <v>344</v>
      </c>
      <c r="C380" s="2" t="s">
        <v>345</v>
      </c>
      <c r="D380" s="20">
        <v>266000</v>
      </c>
      <c r="E380" s="55">
        <v>0</v>
      </c>
    </row>
    <row r="381" spans="1:5" ht="12.75">
      <c r="A381" s="9"/>
      <c r="B381" s="2" t="s">
        <v>335</v>
      </c>
      <c r="C381" s="2" t="s">
        <v>346</v>
      </c>
      <c r="D381" s="17">
        <v>212440</v>
      </c>
      <c r="E381" s="54">
        <v>0</v>
      </c>
    </row>
    <row r="382" spans="1:5" ht="12.75">
      <c r="A382" s="9"/>
      <c r="B382" s="2" t="s">
        <v>335</v>
      </c>
      <c r="C382" s="2" t="s">
        <v>347</v>
      </c>
      <c r="D382" s="17">
        <v>1211419</v>
      </c>
      <c r="E382" s="54">
        <v>0</v>
      </c>
    </row>
    <row r="383" spans="1:5" ht="12.75">
      <c r="A383" s="9"/>
      <c r="B383" s="2" t="s">
        <v>335</v>
      </c>
      <c r="C383" s="2" t="s">
        <v>348</v>
      </c>
      <c r="D383" s="3">
        <v>47000</v>
      </c>
      <c r="E383" s="52">
        <v>47000</v>
      </c>
    </row>
    <row r="384" spans="1:5" ht="12.75">
      <c r="A384" s="9"/>
      <c r="B384" s="2" t="s">
        <v>335</v>
      </c>
      <c r="C384" s="2" t="s">
        <v>349</v>
      </c>
      <c r="D384" s="3">
        <v>72000</v>
      </c>
      <c r="E384" s="52">
        <v>72000</v>
      </c>
    </row>
    <row r="385" spans="1:5" ht="12.75">
      <c r="A385" s="9"/>
      <c r="B385" s="2" t="s">
        <v>335</v>
      </c>
      <c r="C385" s="2" t="s">
        <v>350</v>
      </c>
      <c r="D385" s="3">
        <v>90000</v>
      </c>
      <c r="E385" s="52">
        <v>0</v>
      </c>
    </row>
    <row r="386" spans="1:5" ht="12.75">
      <c r="A386" s="9"/>
      <c r="B386" s="2" t="s">
        <v>335</v>
      </c>
      <c r="C386" s="2" t="s">
        <v>351</v>
      </c>
      <c r="D386" s="3">
        <v>45000</v>
      </c>
      <c r="E386" s="52">
        <v>45000</v>
      </c>
    </row>
    <row r="387" spans="1:5" ht="12.75">
      <c r="A387" s="9"/>
      <c r="B387" s="5" t="s">
        <v>335</v>
      </c>
      <c r="C387" s="5" t="s">
        <v>515</v>
      </c>
      <c r="D387" s="3">
        <v>70000</v>
      </c>
      <c r="E387" s="52">
        <v>70000</v>
      </c>
    </row>
    <row r="388" spans="1:5" ht="12.75">
      <c r="A388" s="9"/>
      <c r="B388" s="2" t="s">
        <v>335</v>
      </c>
      <c r="C388" s="2" t="s">
        <v>352</v>
      </c>
      <c r="D388" s="3">
        <v>24500</v>
      </c>
      <c r="E388" s="52">
        <v>24000</v>
      </c>
    </row>
    <row r="389" spans="1:5" ht="12.75">
      <c r="A389" s="9"/>
      <c r="B389" s="2" t="s">
        <v>335</v>
      </c>
      <c r="C389" s="2" t="s">
        <v>353</v>
      </c>
      <c r="D389" s="3">
        <v>50000</v>
      </c>
      <c r="E389" s="52">
        <v>0</v>
      </c>
    </row>
    <row r="390" spans="1:5" ht="12.75">
      <c r="A390" s="9"/>
      <c r="B390" s="2" t="s">
        <v>335</v>
      </c>
      <c r="C390" s="2" t="s">
        <v>354</v>
      </c>
      <c r="D390" s="3">
        <v>30000</v>
      </c>
      <c r="E390" s="52">
        <v>0</v>
      </c>
    </row>
    <row r="391" spans="1:5" ht="12.75">
      <c r="A391" s="9"/>
      <c r="B391" s="2" t="s">
        <v>335</v>
      </c>
      <c r="C391" s="2" t="s">
        <v>355</v>
      </c>
      <c r="D391" s="3">
        <v>160000</v>
      </c>
      <c r="E391" s="52">
        <v>160000</v>
      </c>
    </row>
    <row r="392" spans="1:5" ht="12.75">
      <c r="A392" s="41"/>
      <c r="B392" s="2" t="s">
        <v>335</v>
      </c>
      <c r="C392" s="2" t="s">
        <v>356</v>
      </c>
      <c r="D392" s="3">
        <v>31500</v>
      </c>
      <c r="E392" s="52">
        <v>31000</v>
      </c>
    </row>
    <row r="393" spans="1:5" ht="12.75">
      <c r="A393" s="9"/>
      <c r="B393" s="2"/>
      <c r="C393" s="2"/>
      <c r="D393" s="4">
        <f>SUM(D381:D392)</f>
        <v>2043859</v>
      </c>
      <c r="E393" s="4">
        <f>SUM(E381:E392)</f>
        <v>449000</v>
      </c>
    </row>
    <row r="394" spans="1:5" ht="12.75">
      <c r="A394" s="9"/>
      <c r="B394" s="2" t="s">
        <v>357</v>
      </c>
      <c r="C394" s="2" t="s">
        <v>358</v>
      </c>
      <c r="D394" s="17">
        <v>120000</v>
      </c>
      <c r="E394" s="54">
        <v>120000</v>
      </c>
    </row>
    <row r="395" spans="1:5" ht="12.75">
      <c r="A395" s="9"/>
      <c r="B395" s="2" t="s">
        <v>357</v>
      </c>
      <c r="C395" s="2" t="s">
        <v>359</v>
      </c>
      <c r="D395" s="3">
        <v>95000</v>
      </c>
      <c r="E395" s="52">
        <v>0</v>
      </c>
    </row>
    <row r="396" spans="1:5" ht="12.75">
      <c r="A396" s="9"/>
      <c r="B396" s="2" t="s">
        <v>357</v>
      </c>
      <c r="C396" s="2" t="s">
        <v>360</v>
      </c>
      <c r="D396" s="17">
        <v>45000</v>
      </c>
      <c r="E396" s="54">
        <v>0</v>
      </c>
    </row>
    <row r="397" spans="1:5" ht="12.75">
      <c r="A397" s="9"/>
      <c r="B397" s="2" t="s">
        <v>357</v>
      </c>
      <c r="C397" s="2" t="s">
        <v>361</v>
      </c>
      <c r="D397" s="3">
        <v>46000</v>
      </c>
      <c r="E397" s="52">
        <v>0</v>
      </c>
    </row>
    <row r="398" spans="1:5" ht="12.75">
      <c r="A398" s="9"/>
      <c r="B398" s="2" t="s">
        <v>357</v>
      </c>
      <c r="C398" s="2" t="s">
        <v>362</v>
      </c>
      <c r="D398" s="17">
        <v>108000</v>
      </c>
      <c r="E398" s="54">
        <v>108000</v>
      </c>
    </row>
    <row r="399" spans="1:5" ht="12.75">
      <c r="A399" s="9"/>
      <c r="B399" s="2" t="s">
        <v>357</v>
      </c>
      <c r="C399" s="2" t="s">
        <v>363</v>
      </c>
      <c r="D399" s="17">
        <v>324000</v>
      </c>
      <c r="E399" s="54">
        <v>0</v>
      </c>
    </row>
    <row r="400" spans="1:5" ht="12.75">
      <c r="A400" s="9"/>
      <c r="B400" s="2" t="s">
        <v>357</v>
      </c>
      <c r="C400" s="2" t="s">
        <v>364</v>
      </c>
      <c r="D400" s="3">
        <v>40000</v>
      </c>
      <c r="E400" s="52">
        <v>0</v>
      </c>
    </row>
    <row r="401" spans="1:5" ht="12.75">
      <c r="A401" s="9"/>
      <c r="B401" s="2"/>
      <c r="C401" s="2"/>
      <c r="D401" s="4">
        <f>SUM(D394:D400)</f>
        <v>778000</v>
      </c>
      <c r="E401" s="53">
        <f>SUM(E394:E400)</f>
        <v>228000</v>
      </c>
    </row>
    <row r="402" spans="1:5" ht="12.75">
      <c r="A402" s="9"/>
      <c r="B402" s="2" t="s">
        <v>365</v>
      </c>
      <c r="C402" s="2" t="s">
        <v>366</v>
      </c>
      <c r="D402" s="3">
        <v>180000</v>
      </c>
      <c r="E402" s="52">
        <v>150000</v>
      </c>
    </row>
    <row r="403" spans="1:5" ht="12.75">
      <c r="A403" s="9"/>
      <c r="B403" s="2" t="s">
        <v>365</v>
      </c>
      <c r="C403" s="2" t="s">
        <v>367</v>
      </c>
      <c r="D403" s="3">
        <v>64000</v>
      </c>
      <c r="E403" s="52">
        <v>0</v>
      </c>
    </row>
    <row r="404" spans="1:5" ht="12.75">
      <c r="A404" s="9"/>
      <c r="B404" s="2" t="s">
        <v>365</v>
      </c>
      <c r="C404" s="2" t="s">
        <v>368</v>
      </c>
      <c r="D404" s="3">
        <v>80000</v>
      </c>
      <c r="E404" s="52">
        <v>0</v>
      </c>
    </row>
    <row r="405" spans="1:5" ht="12.75">
      <c r="A405" s="9"/>
      <c r="B405" s="2" t="s">
        <v>365</v>
      </c>
      <c r="C405" s="2" t="s">
        <v>137</v>
      </c>
      <c r="D405" s="17">
        <v>314000</v>
      </c>
      <c r="E405" s="54">
        <v>0</v>
      </c>
    </row>
    <row r="406" spans="1:5" ht="12.75">
      <c r="A406" s="9"/>
      <c r="B406" s="2" t="s">
        <v>365</v>
      </c>
      <c r="C406" s="2" t="s">
        <v>369</v>
      </c>
      <c r="D406" s="3">
        <v>220000</v>
      </c>
      <c r="E406" s="52">
        <v>220000</v>
      </c>
    </row>
    <row r="407" spans="1:5" ht="12.75">
      <c r="A407" s="9"/>
      <c r="B407" s="2" t="s">
        <v>365</v>
      </c>
      <c r="C407" s="2" t="s">
        <v>370</v>
      </c>
      <c r="D407" s="3">
        <v>40000</v>
      </c>
      <c r="E407" s="52">
        <v>40000</v>
      </c>
    </row>
    <row r="408" spans="1:5" ht="12.75">
      <c r="A408" s="9"/>
      <c r="B408" s="2" t="s">
        <v>365</v>
      </c>
      <c r="C408" s="2" t="s">
        <v>17</v>
      </c>
      <c r="D408" s="3">
        <v>40000</v>
      </c>
      <c r="E408" s="52">
        <v>40000</v>
      </c>
    </row>
    <row r="409" spans="1:5" ht="12.75">
      <c r="A409" s="9"/>
      <c r="B409" s="2" t="s">
        <v>365</v>
      </c>
      <c r="C409" s="2" t="s">
        <v>371</v>
      </c>
      <c r="D409" s="3">
        <v>54000</v>
      </c>
      <c r="E409" s="52">
        <v>0</v>
      </c>
    </row>
    <row r="410" spans="1:5" ht="12.75">
      <c r="A410" s="9"/>
      <c r="B410" s="2"/>
      <c r="C410" s="2"/>
      <c r="D410" s="4">
        <f>SUM(D402:D409)</f>
        <v>992000</v>
      </c>
      <c r="E410" s="53">
        <f>SUM(E402:E409)</f>
        <v>450000</v>
      </c>
    </row>
    <row r="411" spans="1:5" ht="12.75">
      <c r="A411" s="9"/>
      <c r="B411" s="2" t="s">
        <v>372</v>
      </c>
      <c r="C411" s="2" t="s">
        <v>373</v>
      </c>
      <c r="D411" s="3">
        <v>100000</v>
      </c>
      <c r="E411" s="52">
        <v>0</v>
      </c>
    </row>
    <row r="412" spans="1:5" ht="12.75">
      <c r="A412" s="9"/>
      <c r="B412" s="2" t="s">
        <v>372</v>
      </c>
      <c r="C412" s="2" t="s">
        <v>374</v>
      </c>
      <c r="D412" s="3">
        <v>108000</v>
      </c>
      <c r="E412" s="52">
        <v>0</v>
      </c>
    </row>
    <row r="413" spans="1:5" ht="12.75">
      <c r="A413" s="9"/>
      <c r="B413" s="2" t="s">
        <v>372</v>
      </c>
      <c r="C413" s="2" t="s">
        <v>375</v>
      </c>
      <c r="D413" s="17">
        <v>278000</v>
      </c>
      <c r="E413" s="54">
        <v>0</v>
      </c>
    </row>
    <row r="414" spans="1:5" ht="12.75">
      <c r="A414" s="9"/>
      <c r="B414" s="2" t="s">
        <v>372</v>
      </c>
      <c r="C414" s="2" t="s">
        <v>376</v>
      </c>
      <c r="D414" s="3">
        <v>131000</v>
      </c>
      <c r="E414" s="52">
        <v>131000</v>
      </c>
    </row>
    <row r="415" spans="1:5" ht="12.75">
      <c r="A415" s="9"/>
      <c r="B415" s="2"/>
      <c r="C415" s="2"/>
      <c r="D415" s="4">
        <f>SUM(D411:D414)</f>
        <v>617000</v>
      </c>
      <c r="E415" s="53">
        <f>SUM(E411:E414)</f>
        <v>131000</v>
      </c>
    </row>
    <row r="416" spans="1:5" ht="12.75">
      <c r="A416" s="9"/>
      <c r="B416" s="2" t="s">
        <v>377</v>
      </c>
      <c r="C416" s="2" t="s">
        <v>378</v>
      </c>
      <c r="D416" s="20">
        <v>116329</v>
      </c>
      <c r="E416" s="55">
        <v>0</v>
      </c>
    </row>
    <row r="417" spans="1:5" ht="12.75">
      <c r="A417" s="9"/>
      <c r="B417" s="2" t="s">
        <v>379</v>
      </c>
      <c r="C417" s="2" t="s">
        <v>380</v>
      </c>
      <c r="D417" s="17">
        <v>225000</v>
      </c>
      <c r="E417" s="54">
        <v>225000</v>
      </c>
    </row>
    <row r="418" spans="1:5" ht="12.75">
      <c r="A418" s="9"/>
      <c r="B418" s="2" t="s">
        <v>379</v>
      </c>
      <c r="C418" s="2" t="s">
        <v>381</v>
      </c>
      <c r="D418" s="17">
        <v>300000</v>
      </c>
      <c r="E418" s="54">
        <v>272000</v>
      </c>
    </row>
    <row r="419" spans="1:5" ht="12.75">
      <c r="A419" s="9"/>
      <c r="B419" s="2" t="s">
        <v>379</v>
      </c>
      <c r="C419" s="2" t="s">
        <v>6</v>
      </c>
      <c r="D419" s="3">
        <v>298000</v>
      </c>
      <c r="E419" s="52">
        <v>298000</v>
      </c>
    </row>
    <row r="420" spans="1:5" ht="12.75">
      <c r="A420" s="9"/>
      <c r="B420" s="2"/>
      <c r="C420" s="2"/>
      <c r="D420" s="4">
        <f>SUM(D417:D419)</f>
        <v>823000</v>
      </c>
      <c r="E420" s="53">
        <f>SUM(E417:E419)</f>
        <v>795000</v>
      </c>
    </row>
    <row r="421" spans="1:5" ht="12.75">
      <c r="A421" s="9"/>
      <c r="B421" s="2" t="s">
        <v>385</v>
      </c>
      <c r="C421" s="2" t="s">
        <v>386</v>
      </c>
      <c r="D421" s="17">
        <v>94460</v>
      </c>
      <c r="E421" s="54">
        <v>0</v>
      </c>
    </row>
    <row r="422" spans="1:5" ht="12.75">
      <c r="A422" s="9"/>
      <c r="B422" s="2" t="s">
        <v>385</v>
      </c>
      <c r="C422" s="2" t="s">
        <v>387</v>
      </c>
      <c r="D422" s="17">
        <v>84700</v>
      </c>
      <c r="E422" s="54">
        <v>0</v>
      </c>
    </row>
    <row r="423" spans="1:5" ht="12.75">
      <c r="A423" s="9"/>
      <c r="B423" s="2"/>
      <c r="C423" s="2"/>
      <c r="D423" s="28">
        <f>SUM(D421:D422)</f>
        <v>179160</v>
      </c>
      <c r="E423" s="53">
        <f>SUM(E421:E422)</f>
        <v>0</v>
      </c>
    </row>
    <row r="424" spans="1:5" ht="12.75">
      <c r="A424" s="33"/>
      <c r="B424" s="15"/>
      <c r="C424" s="29"/>
      <c r="D424" s="85"/>
      <c r="E424" s="91">
        <f>E372+E374+E380+E381+E382+E394+E396+E398+E399+E405+E413+E416+E417+E418+E421+E422</f>
        <v>995000</v>
      </c>
    </row>
    <row r="425" spans="1:5" ht="13.5" thickBot="1">
      <c r="A425" s="33"/>
      <c r="B425" s="15"/>
      <c r="C425" s="29"/>
      <c r="D425" s="85"/>
      <c r="E425" s="86">
        <f>E426-E424</f>
        <v>1493000</v>
      </c>
    </row>
    <row r="426" spans="1:5" ht="13.5" thickBot="1">
      <c r="A426" s="10"/>
      <c r="B426" s="11"/>
      <c r="C426" s="27"/>
      <c r="D426" s="30">
        <f>SUM(D423,D420,D416,D415,D410,D401,D393,D380,D379,D376,D371)</f>
        <v>7142843</v>
      </c>
      <c r="E426" s="30">
        <f>SUM(E423,E420,E416,E415,E410,E401,E393,E380,E379,E376,E371)</f>
        <v>2488000</v>
      </c>
    </row>
    <row r="427" spans="1:5" ht="13.5" thickBot="1">
      <c r="A427" s="58"/>
      <c r="B427" s="59"/>
      <c r="C427" s="59"/>
      <c r="D427" s="63"/>
      <c r="E427" s="79"/>
    </row>
    <row r="428" spans="1:5" ht="12.75">
      <c r="A428" s="6" t="s">
        <v>388</v>
      </c>
      <c r="B428" s="7" t="s">
        <v>388</v>
      </c>
      <c r="C428" s="7" t="s">
        <v>390</v>
      </c>
      <c r="D428" s="14">
        <v>72000</v>
      </c>
      <c r="E428" s="74">
        <v>72000</v>
      </c>
    </row>
    <row r="429" spans="1:5" ht="12.75">
      <c r="A429" s="9"/>
      <c r="B429" s="2" t="s">
        <v>391</v>
      </c>
      <c r="C429" s="2" t="s">
        <v>392</v>
      </c>
      <c r="D429" s="20">
        <v>294100</v>
      </c>
      <c r="E429" s="75">
        <v>294000</v>
      </c>
    </row>
    <row r="430" spans="1:5" ht="12.75">
      <c r="A430" s="9"/>
      <c r="B430" s="2" t="s">
        <v>393</v>
      </c>
      <c r="C430" s="2" t="s">
        <v>394</v>
      </c>
      <c r="D430" s="4">
        <v>55000</v>
      </c>
      <c r="E430" s="76">
        <v>0</v>
      </c>
    </row>
    <row r="431" spans="1:5" ht="12.75">
      <c r="A431" s="9"/>
      <c r="B431" s="2" t="s">
        <v>395</v>
      </c>
      <c r="C431" s="2" t="s">
        <v>172</v>
      </c>
      <c r="D431" s="17">
        <v>110944</v>
      </c>
      <c r="E431" s="77">
        <v>110000</v>
      </c>
    </row>
    <row r="432" spans="1:5" ht="12.75">
      <c r="A432" s="9"/>
      <c r="B432" s="2" t="s">
        <v>395</v>
      </c>
      <c r="C432" s="2" t="s">
        <v>396</v>
      </c>
      <c r="D432" s="3">
        <v>21887</v>
      </c>
      <c r="E432" s="78">
        <v>21000</v>
      </c>
    </row>
    <row r="433" spans="1:5" ht="12.75">
      <c r="A433" s="9"/>
      <c r="B433" s="2"/>
      <c r="C433" s="2"/>
      <c r="D433" s="4">
        <f>SUM(D431:D432)</f>
        <v>132831</v>
      </c>
      <c r="E433" s="76">
        <f>SUM(E431:E432)</f>
        <v>131000</v>
      </c>
    </row>
    <row r="434" spans="1:5" ht="12.75">
      <c r="A434" s="9"/>
      <c r="B434" s="2" t="s">
        <v>397</v>
      </c>
      <c r="C434" s="2" t="s">
        <v>398</v>
      </c>
      <c r="D434" s="17">
        <v>350000</v>
      </c>
      <c r="E434" s="77">
        <v>350000</v>
      </c>
    </row>
    <row r="435" spans="1:5" ht="12.75">
      <c r="A435" s="9"/>
      <c r="B435" s="2" t="s">
        <v>397</v>
      </c>
      <c r="C435" s="2" t="s">
        <v>6</v>
      </c>
      <c r="D435" s="3">
        <v>332820</v>
      </c>
      <c r="E435" s="78">
        <v>306000</v>
      </c>
    </row>
    <row r="436" spans="1:5" ht="12.75">
      <c r="A436" s="9"/>
      <c r="B436" s="2" t="s">
        <v>397</v>
      </c>
      <c r="C436" s="2" t="s">
        <v>399</v>
      </c>
      <c r="D436" s="3">
        <v>44000</v>
      </c>
      <c r="E436" s="78">
        <v>44000</v>
      </c>
    </row>
    <row r="437" spans="1:5" ht="12.75">
      <c r="A437" s="9"/>
      <c r="B437" s="2"/>
      <c r="C437" s="2"/>
      <c r="D437" s="4">
        <f>SUM(D434:D436)</f>
        <v>726820</v>
      </c>
      <c r="E437" s="76">
        <f>SUM(E434:E436)</f>
        <v>700000</v>
      </c>
    </row>
    <row r="438" spans="1:5" ht="12.75">
      <c r="A438" s="9"/>
      <c r="B438" s="2" t="s">
        <v>400</v>
      </c>
      <c r="C438" s="2" t="s">
        <v>401</v>
      </c>
      <c r="D438" s="4">
        <v>372600</v>
      </c>
      <c r="E438" s="76">
        <v>372000</v>
      </c>
    </row>
    <row r="439" spans="1:5" ht="12.75">
      <c r="A439" s="9"/>
      <c r="B439" s="2" t="s">
        <v>402</v>
      </c>
      <c r="C439" s="2" t="s">
        <v>62</v>
      </c>
      <c r="D439" s="17">
        <v>314900</v>
      </c>
      <c r="E439" s="77">
        <v>314000</v>
      </c>
    </row>
    <row r="440" spans="1:5" ht="12.75">
      <c r="A440" s="9"/>
      <c r="B440" s="2" t="s">
        <v>402</v>
      </c>
      <c r="C440" s="2" t="s">
        <v>403</v>
      </c>
      <c r="D440" s="3">
        <v>22429</v>
      </c>
      <c r="E440" s="78">
        <v>0</v>
      </c>
    </row>
    <row r="441" spans="1:5" ht="12.75">
      <c r="A441" s="9"/>
      <c r="B441" s="2"/>
      <c r="C441" s="2"/>
      <c r="D441" s="4">
        <f>SUM(D439:D440)</f>
        <v>337329</v>
      </c>
      <c r="E441" s="76">
        <f>SUM(E439:E440)</f>
        <v>314000</v>
      </c>
    </row>
    <row r="442" spans="1:5" ht="12.75">
      <c r="A442" s="9"/>
      <c r="B442" s="2" t="s">
        <v>404</v>
      </c>
      <c r="C442" s="2" t="s">
        <v>405</v>
      </c>
      <c r="D442" s="17">
        <v>180000</v>
      </c>
      <c r="E442" s="77">
        <v>180000</v>
      </c>
    </row>
    <row r="443" spans="1:5" ht="12.75">
      <c r="A443" s="9"/>
      <c r="B443" s="2" t="s">
        <v>404</v>
      </c>
      <c r="C443" s="2" t="s">
        <v>406</v>
      </c>
      <c r="D443" s="17">
        <v>114300</v>
      </c>
      <c r="E443" s="77">
        <v>0</v>
      </c>
    </row>
    <row r="444" spans="1:5" ht="12.75">
      <c r="A444" s="9"/>
      <c r="B444" s="2"/>
      <c r="C444" s="2"/>
      <c r="D444" s="4">
        <f>SUM(D442:D443)</f>
        <v>294300</v>
      </c>
      <c r="E444" s="76">
        <f>SUM(E442:E443)</f>
        <v>180000</v>
      </c>
    </row>
    <row r="445" spans="1:5" ht="12.75">
      <c r="A445" s="9"/>
      <c r="B445" s="2" t="s">
        <v>407</v>
      </c>
      <c r="C445" s="2" t="s">
        <v>408</v>
      </c>
      <c r="D445" s="3">
        <v>54000</v>
      </c>
      <c r="E445" s="78">
        <v>0</v>
      </c>
    </row>
    <row r="446" spans="1:5" ht="12.75">
      <c r="A446" s="9"/>
      <c r="B446" s="2" t="s">
        <v>407</v>
      </c>
      <c r="C446" s="2" t="s">
        <v>6</v>
      </c>
      <c r="D446" s="3">
        <v>283000</v>
      </c>
      <c r="E446" s="78">
        <v>265000</v>
      </c>
    </row>
    <row r="447" spans="1:5" ht="12.75">
      <c r="A447" s="9"/>
      <c r="B447" s="2" t="s">
        <v>407</v>
      </c>
      <c r="C447" s="2" t="s">
        <v>207</v>
      </c>
      <c r="D447" s="3">
        <v>300000</v>
      </c>
      <c r="E447" s="78">
        <v>105000</v>
      </c>
    </row>
    <row r="448" spans="1:5" ht="12.75">
      <c r="A448" s="9"/>
      <c r="B448" s="2" t="s">
        <v>407</v>
      </c>
      <c r="C448" s="2" t="s">
        <v>26</v>
      </c>
      <c r="D448" s="3">
        <v>20000</v>
      </c>
      <c r="E448" s="78">
        <v>0</v>
      </c>
    </row>
    <row r="449" spans="1:5" ht="12.75">
      <c r="A449" s="9"/>
      <c r="B449" s="2" t="s">
        <v>407</v>
      </c>
      <c r="C449" s="2" t="s">
        <v>409</v>
      </c>
      <c r="D449" s="3">
        <v>82000</v>
      </c>
      <c r="E449" s="78">
        <v>0</v>
      </c>
    </row>
    <row r="450" spans="1:5" ht="12.75">
      <c r="A450" s="9"/>
      <c r="B450" s="2" t="s">
        <v>407</v>
      </c>
      <c r="C450" s="2" t="s">
        <v>410</v>
      </c>
      <c r="D450" s="3">
        <v>20000</v>
      </c>
      <c r="E450" s="78">
        <v>0</v>
      </c>
    </row>
    <row r="451" spans="1:5" ht="12.75">
      <c r="A451" s="9"/>
      <c r="B451" s="2" t="s">
        <v>407</v>
      </c>
      <c r="C451" s="2" t="s">
        <v>411</v>
      </c>
      <c r="D451" s="3">
        <v>47000</v>
      </c>
      <c r="E451" s="78">
        <v>0</v>
      </c>
    </row>
    <row r="452" spans="1:5" ht="12.75">
      <c r="A452" s="9"/>
      <c r="B452" s="2" t="s">
        <v>407</v>
      </c>
      <c r="C452" s="2" t="s">
        <v>412</v>
      </c>
      <c r="D452" s="3">
        <v>32000</v>
      </c>
      <c r="E452" s="78">
        <v>0</v>
      </c>
    </row>
    <row r="453" spans="1:5" ht="12.75">
      <c r="A453" s="9"/>
      <c r="B453" s="2" t="s">
        <v>407</v>
      </c>
      <c r="C453" s="2" t="s">
        <v>413</v>
      </c>
      <c r="D453" s="3">
        <v>30000</v>
      </c>
      <c r="E453" s="78">
        <v>0</v>
      </c>
    </row>
    <row r="454" spans="1:5" ht="12.75">
      <c r="A454" s="9"/>
      <c r="B454" s="2" t="s">
        <v>407</v>
      </c>
      <c r="C454" s="2" t="s">
        <v>414</v>
      </c>
      <c r="D454" s="3">
        <v>15000</v>
      </c>
      <c r="E454" s="78">
        <v>0</v>
      </c>
    </row>
    <row r="455" spans="1:5" ht="12.75">
      <c r="A455" s="9"/>
      <c r="B455" s="2"/>
      <c r="C455" s="2"/>
      <c r="D455" s="4">
        <f>SUM(D445:D454)</f>
        <v>883000</v>
      </c>
      <c r="E455" s="76">
        <f>SUM(E445:E454)</f>
        <v>370000</v>
      </c>
    </row>
    <row r="456" spans="1:5" ht="12.75">
      <c r="A456" s="9"/>
      <c r="B456" s="2" t="s">
        <v>415</v>
      </c>
      <c r="C456" s="2" t="s">
        <v>416</v>
      </c>
      <c r="D456" s="20">
        <v>346700</v>
      </c>
      <c r="E456" s="75">
        <v>346000</v>
      </c>
    </row>
    <row r="457" spans="1:5" ht="12.75">
      <c r="A457" s="9"/>
      <c r="B457" s="2" t="s">
        <v>417</v>
      </c>
      <c r="C457" s="2" t="s">
        <v>418</v>
      </c>
      <c r="D457" s="3">
        <v>118000</v>
      </c>
      <c r="E457" s="78">
        <v>118000</v>
      </c>
    </row>
    <row r="458" spans="1:5" ht="12.75">
      <c r="A458" s="9"/>
      <c r="B458" s="2" t="s">
        <v>417</v>
      </c>
      <c r="C458" s="2" t="s">
        <v>419</v>
      </c>
      <c r="D458" s="3">
        <v>31000</v>
      </c>
      <c r="E458" s="78">
        <v>31000</v>
      </c>
    </row>
    <row r="459" spans="1:5" ht="12.75">
      <c r="A459" s="9"/>
      <c r="B459" s="2"/>
      <c r="C459" s="2"/>
      <c r="D459" s="4">
        <f>SUM(D457:D458)</f>
        <v>149000</v>
      </c>
      <c r="E459" s="76">
        <f>SUM(E457:E458)</f>
        <v>149000</v>
      </c>
    </row>
    <row r="460" spans="1:5" ht="12.75">
      <c r="A460" s="9"/>
      <c r="B460" s="2" t="s">
        <v>420</v>
      </c>
      <c r="C460" s="2" t="s">
        <v>137</v>
      </c>
      <c r="D460" s="20">
        <v>349920</v>
      </c>
      <c r="E460" s="75">
        <v>349000</v>
      </c>
    </row>
    <row r="461" spans="1:5" ht="12.75">
      <c r="A461" s="37"/>
      <c r="B461" s="2" t="s">
        <v>421</v>
      </c>
      <c r="C461" s="2" t="s">
        <v>62</v>
      </c>
      <c r="D461" s="17">
        <v>322680</v>
      </c>
      <c r="E461" s="77">
        <v>322000</v>
      </c>
    </row>
    <row r="462" spans="1:5" ht="12.75">
      <c r="A462" s="9"/>
      <c r="B462" s="2" t="s">
        <v>421</v>
      </c>
      <c r="C462" s="2" t="s">
        <v>422</v>
      </c>
      <c r="D462" s="3">
        <v>101880</v>
      </c>
      <c r="E462" s="78">
        <v>101000</v>
      </c>
    </row>
    <row r="463" spans="1:5" ht="12.75">
      <c r="A463" s="9"/>
      <c r="B463" s="2" t="s">
        <v>421</v>
      </c>
      <c r="C463" s="2" t="s">
        <v>423</v>
      </c>
      <c r="D463" s="3">
        <v>180000</v>
      </c>
      <c r="E463" s="78">
        <v>0</v>
      </c>
    </row>
    <row r="464" spans="1:5" ht="12.75">
      <c r="A464" s="9"/>
      <c r="B464" s="5" t="s">
        <v>421</v>
      </c>
      <c r="C464" s="5" t="s">
        <v>514</v>
      </c>
      <c r="D464" s="3">
        <v>162000</v>
      </c>
      <c r="E464" s="78">
        <v>0</v>
      </c>
    </row>
    <row r="465" spans="1:5" ht="12.75">
      <c r="A465" s="9"/>
      <c r="B465" s="2"/>
      <c r="C465" s="2"/>
      <c r="D465" s="4">
        <f>SUM(D461:D464)</f>
        <v>766560</v>
      </c>
      <c r="E465" s="76">
        <f>SUM(E461:E464)</f>
        <v>423000</v>
      </c>
    </row>
    <row r="466" spans="1:5" ht="12.75">
      <c r="A466" s="9"/>
      <c r="B466" s="2" t="s">
        <v>424</v>
      </c>
      <c r="C466" s="2" t="s">
        <v>141</v>
      </c>
      <c r="D466" s="20">
        <v>898200</v>
      </c>
      <c r="E466" s="75">
        <v>0</v>
      </c>
    </row>
    <row r="467" spans="1:5" ht="12.75">
      <c r="A467" s="9"/>
      <c r="B467" s="2" t="s">
        <v>425</v>
      </c>
      <c r="C467" s="2" t="s">
        <v>426</v>
      </c>
      <c r="D467" s="4">
        <v>145000</v>
      </c>
      <c r="E467" s="76">
        <v>105000</v>
      </c>
    </row>
    <row r="468" spans="1:5" ht="12.75">
      <c r="A468" s="9"/>
      <c r="B468" s="2" t="s">
        <v>427</v>
      </c>
      <c r="C468" s="2" t="s">
        <v>428</v>
      </c>
      <c r="D468" s="3">
        <v>136190</v>
      </c>
      <c r="E468" s="78">
        <v>81000</v>
      </c>
    </row>
    <row r="469" spans="1:5" ht="12.75">
      <c r="A469" s="9"/>
      <c r="B469" s="2" t="s">
        <v>427</v>
      </c>
      <c r="C469" s="2" t="s">
        <v>429</v>
      </c>
      <c r="D469" s="3">
        <v>43000</v>
      </c>
      <c r="E469" s="78">
        <v>0</v>
      </c>
    </row>
    <row r="470" spans="1:5" ht="12.75">
      <c r="A470" s="9"/>
      <c r="B470" s="2" t="s">
        <v>427</v>
      </c>
      <c r="C470" s="2" t="s">
        <v>430</v>
      </c>
      <c r="D470" s="3">
        <v>38000</v>
      </c>
      <c r="E470" s="78">
        <v>38000</v>
      </c>
    </row>
    <row r="471" spans="1:5" ht="12.75">
      <c r="A471" s="9"/>
      <c r="B471" s="2"/>
      <c r="C471" s="2"/>
      <c r="D471" s="4">
        <f>SUM(D468:D470)</f>
        <v>217190</v>
      </c>
      <c r="E471" s="76">
        <f>SUM(E468:E470)</f>
        <v>119000</v>
      </c>
    </row>
    <row r="472" spans="1:5" s="97" customFormat="1" ht="12.75">
      <c r="A472" s="104"/>
      <c r="B472" s="94" t="s">
        <v>431</v>
      </c>
      <c r="C472" s="94" t="s">
        <v>524</v>
      </c>
      <c r="D472" s="95">
        <v>54000</v>
      </c>
      <c r="E472" s="105">
        <v>54000</v>
      </c>
    </row>
    <row r="473" spans="1:5" ht="12.75">
      <c r="A473" s="9"/>
      <c r="B473" s="2" t="s">
        <v>431</v>
      </c>
      <c r="C473" s="2" t="s">
        <v>432</v>
      </c>
      <c r="D473" s="17">
        <v>151605</v>
      </c>
      <c r="E473" s="77">
        <v>0</v>
      </c>
    </row>
    <row r="474" spans="1:5" ht="12.75">
      <c r="A474" s="9"/>
      <c r="B474" s="2" t="s">
        <v>431</v>
      </c>
      <c r="C474" s="2" t="s">
        <v>433</v>
      </c>
      <c r="D474" s="3">
        <v>10800</v>
      </c>
      <c r="E474" s="78">
        <v>0</v>
      </c>
    </row>
    <row r="475" spans="1:5" ht="12.75">
      <c r="A475" s="9"/>
      <c r="B475" s="2"/>
      <c r="C475" s="2"/>
      <c r="D475" s="4">
        <f>SUM(D472:D474)</f>
        <v>216405</v>
      </c>
      <c r="E475" s="76">
        <f>SUM(E472:E474)</f>
        <v>54000</v>
      </c>
    </row>
    <row r="476" spans="1:5" ht="12.75">
      <c r="A476" s="9"/>
      <c r="B476" s="2" t="s">
        <v>389</v>
      </c>
      <c r="C476" s="2" t="s">
        <v>434</v>
      </c>
      <c r="D476" s="3">
        <v>84000</v>
      </c>
      <c r="E476" s="78">
        <v>84000</v>
      </c>
    </row>
    <row r="477" spans="1:5" ht="12.75">
      <c r="A477" s="9"/>
      <c r="B477" s="2" t="s">
        <v>389</v>
      </c>
      <c r="C477" s="2" t="s">
        <v>435</v>
      </c>
      <c r="D477" s="3">
        <v>47000</v>
      </c>
      <c r="E477" s="78">
        <v>47000</v>
      </c>
    </row>
    <row r="478" spans="1:5" ht="12.75">
      <c r="A478" s="9"/>
      <c r="B478" s="2" t="s">
        <v>389</v>
      </c>
      <c r="C478" s="2" t="s">
        <v>436</v>
      </c>
      <c r="D478" s="3">
        <v>99000</v>
      </c>
      <c r="E478" s="78">
        <v>99000</v>
      </c>
    </row>
    <row r="479" spans="1:5" ht="12.75">
      <c r="A479" s="9"/>
      <c r="B479" s="2" t="s">
        <v>389</v>
      </c>
      <c r="C479" s="2" t="s">
        <v>437</v>
      </c>
      <c r="D479" s="3">
        <v>200000</v>
      </c>
      <c r="E479" s="78">
        <v>0</v>
      </c>
    </row>
    <row r="480" spans="1:5" ht="12.75">
      <c r="A480" s="9"/>
      <c r="B480" s="2" t="s">
        <v>389</v>
      </c>
      <c r="C480" s="2" t="s">
        <v>438</v>
      </c>
      <c r="D480" s="3">
        <v>180000</v>
      </c>
      <c r="E480" s="78">
        <v>0</v>
      </c>
    </row>
    <row r="481" spans="1:5" ht="12.75">
      <c r="A481" s="9"/>
      <c r="B481" s="2" t="s">
        <v>389</v>
      </c>
      <c r="C481" s="2" t="s">
        <v>439</v>
      </c>
      <c r="D481" s="3">
        <v>122000</v>
      </c>
      <c r="E481" s="78">
        <v>122000</v>
      </c>
    </row>
    <row r="482" spans="1:5" s="97" customFormat="1" ht="12.75">
      <c r="A482" s="92"/>
      <c r="B482" s="94" t="s">
        <v>389</v>
      </c>
      <c r="C482" s="94" t="s">
        <v>440</v>
      </c>
      <c r="D482" s="99">
        <v>296000</v>
      </c>
      <c r="E482" s="100">
        <v>170000</v>
      </c>
    </row>
    <row r="483" spans="1:5" ht="12.75">
      <c r="A483" s="9"/>
      <c r="B483" s="2"/>
      <c r="C483" s="2"/>
      <c r="D483" s="4">
        <f>SUM(D476:D482)</f>
        <v>1028000</v>
      </c>
      <c r="E483" s="76">
        <f>SUM(E476:E482)</f>
        <v>522000</v>
      </c>
    </row>
    <row r="484" spans="1:5" ht="12.75">
      <c r="A484" s="9"/>
      <c r="B484" s="2" t="s">
        <v>441</v>
      </c>
      <c r="C484" s="2" t="s">
        <v>442</v>
      </c>
      <c r="D484" s="17">
        <v>240000</v>
      </c>
      <c r="E484" s="77">
        <v>240000</v>
      </c>
    </row>
    <row r="485" spans="1:5" ht="12.75">
      <c r="A485" s="9"/>
      <c r="B485" s="2" t="s">
        <v>441</v>
      </c>
      <c r="C485" s="2" t="s">
        <v>207</v>
      </c>
      <c r="D485" s="3">
        <v>500000</v>
      </c>
      <c r="E485" s="78">
        <v>153000</v>
      </c>
    </row>
    <row r="486" spans="1:5" ht="12.75">
      <c r="A486" s="9"/>
      <c r="B486" s="2" t="s">
        <v>441</v>
      </c>
      <c r="C486" s="2" t="s">
        <v>443</v>
      </c>
      <c r="D486" s="3">
        <v>94000</v>
      </c>
      <c r="E486" s="78">
        <v>0</v>
      </c>
    </row>
    <row r="487" spans="1:5" ht="12.75">
      <c r="A487" s="9"/>
      <c r="B487" s="2" t="s">
        <v>441</v>
      </c>
      <c r="C487" s="2" t="s">
        <v>444</v>
      </c>
      <c r="D487" s="3">
        <v>110000</v>
      </c>
      <c r="E487" s="78">
        <v>110000</v>
      </c>
    </row>
    <row r="488" spans="1:5" ht="12.75">
      <c r="A488" s="9"/>
      <c r="B488" s="2" t="s">
        <v>441</v>
      </c>
      <c r="C488" s="2" t="s">
        <v>445</v>
      </c>
      <c r="D488" s="3">
        <v>70000</v>
      </c>
      <c r="E488" s="78">
        <v>70000</v>
      </c>
    </row>
    <row r="489" spans="1:5" ht="12.75">
      <c r="A489" s="9"/>
      <c r="B489" s="2" t="s">
        <v>441</v>
      </c>
      <c r="C489" s="2" t="s">
        <v>446</v>
      </c>
      <c r="D489" s="3">
        <v>130000</v>
      </c>
      <c r="E489" s="78">
        <v>130000</v>
      </c>
    </row>
    <row r="490" spans="1:5" ht="12.75">
      <c r="A490" s="9"/>
      <c r="B490" s="2"/>
      <c r="C490" s="2"/>
      <c r="D490" s="4">
        <f>SUM(D484:D489)</f>
        <v>1144000</v>
      </c>
      <c r="E490" s="76">
        <f>SUM(E484:E489)</f>
        <v>703000</v>
      </c>
    </row>
    <row r="491" spans="1:5" ht="12.75">
      <c r="A491" s="9"/>
      <c r="B491" s="2" t="s">
        <v>447</v>
      </c>
      <c r="C491" s="2" t="s">
        <v>62</v>
      </c>
      <c r="D491" s="32">
        <v>314000</v>
      </c>
      <c r="E491" s="75">
        <v>314000</v>
      </c>
    </row>
    <row r="492" spans="1:5" ht="12.75">
      <c r="A492" s="33"/>
      <c r="B492" s="15"/>
      <c r="C492" s="29"/>
      <c r="D492" s="88"/>
      <c r="E492" s="89">
        <f>E429+E431+E434+E439+E442+E443+E456+E460+E461+E466+E473+E484+E491</f>
        <v>2819000</v>
      </c>
    </row>
    <row r="493" spans="1:5" ht="13.5" thickBot="1">
      <c r="A493" s="33"/>
      <c r="B493" s="15"/>
      <c r="C493" s="29"/>
      <c r="D493" s="88"/>
      <c r="E493" s="90">
        <f>E494-E492</f>
        <v>2698000</v>
      </c>
    </row>
    <row r="494" spans="1:5" ht="13.5" thickBot="1">
      <c r="A494" s="10"/>
      <c r="B494" s="11"/>
      <c r="C494" s="27"/>
      <c r="D494" s="30">
        <f>SUM(D491,D490,D483,D475,D471,D467,D466,D465,D460,D459,D456,D455,D444,D441,D438,D437,D433,D428,D429,D430)</f>
        <v>8742955</v>
      </c>
      <c r="E494" s="30">
        <f>SUM(E491,E490,E483,E475,E471,E467,E466,E465,E460,E459,E456,E455,E444,E441,E438,E437,E433,E428,E429,E430)</f>
        <v>5517000</v>
      </c>
    </row>
    <row r="495" spans="1:5" ht="13.5" thickBot="1">
      <c r="A495" s="58"/>
      <c r="B495" s="59"/>
      <c r="C495" s="59"/>
      <c r="D495" s="63"/>
      <c r="E495" s="71"/>
    </row>
    <row r="496" spans="1:5" ht="12.75">
      <c r="A496" s="6" t="s">
        <v>448</v>
      </c>
      <c r="B496" s="7" t="s">
        <v>449</v>
      </c>
      <c r="C496" s="7" t="s">
        <v>450</v>
      </c>
      <c r="D496" s="8">
        <v>400000</v>
      </c>
      <c r="E496" s="65">
        <v>375000</v>
      </c>
    </row>
    <row r="497" spans="1:5" ht="12.75">
      <c r="A497" s="9"/>
      <c r="B497" s="2" t="s">
        <v>449</v>
      </c>
      <c r="C497" s="2" t="s">
        <v>6</v>
      </c>
      <c r="D497" s="3">
        <v>177400</v>
      </c>
      <c r="E497" s="52">
        <v>175000</v>
      </c>
    </row>
    <row r="498" spans="1:5" ht="12.75">
      <c r="A498" s="9"/>
      <c r="B498" s="2"/>
      <c r="C498" s="2"/>
      <c r="D498" s="4">
        <f>SUM(D496:D497)</f>
        <v>577400</v>
      </c>
      <c r="E498" s="53">
        <f>SUM(E496:E497)</f>
        <v>550000</v>
      </c>
    </row>
    <row r="499" spans="1:5" ht="12.75">
      <c r="A499" s="9"/>
      <c r="B499" s="2" t="s">
        <v>451</v>
      </c>
      <c r="C499" s="2" t="s">
        <v>62</v>
      </c>
      <c r="D499" s="20">
        <v>335189</v>
      </c>
      <c r="E499" s="55">
        <v>0</v>
      </c>
    </row>
    <row r="500" spans="1:5" ht="12.75">
      <c r="A500" s="9"/>
      <c r="B500" s="2" t="s">
        <v>452</v>
      </c>
      <c r="C500" s="2" t="s">
        <v>62</v>
      </c>
      <c r="D500" s="20">
        <v>350000</v>
      </c>
      <c r="E500" s="55">
        <v>0</v>
      </c>
    </row>
    <row r="501" spans="1:5" ht="12.75">
      <c r="A501" s="9"/>
      <c r="B501" s="2" t="s">
        <v>453</v>
      </c>
      <c r="C501" s="2" t="s">
        <v>6</v>
      </c>
      <c r="D501" s="3">
        <v>445380</v>
      </c>
      <c r="E501" s="52">
        <v>432000</v>
      </c>
    </row>
    <row r="502" spans="1:5" ht="12.75">
      <c r="A502" s="9"/>
      <c r="B502" s="2" t="s">
        <v>453</v>
      </c>
      <c r="C502" s="2" t="s">
        <v>62</v>
      </c>
      <c r="D502" s="17">
        <v>345975</v>
      </c>
      <c r="E502" s="54">
        <v>0</v>
      </c>
    </row>
    <row r="503" spans="1:5" ht="12.75">
      <c r="A503" s="9"/>
      <c r="B503" s="2" t="s">
        <v>453</v>
      </c>
      <c r="C503" s="2" t="s">
        <v>454</v>
      </c>
      <c r="D503" s="3">
        <v>284592</v>
      </c>
      <c r="E503" s="52">
        <v>0</v>
      </c>
    </row>
    <row r="504" spans="1:5" ht="12.75">
      <c r="A504" s="9"/>
      <c r="B504" s="2"/>
      <c r="C504" s="2"/>
      <c r="D504" s="4">
        <f>SUM(D501:D503)</f>
        <v>1075947</v>
      </c>
      <c r="E504" s="53">
        <f>SUM(E501:E503)</f>
        <v>432000</v>
      </c>
    </row>
    <row r="505" spans="1:5" ht="12.75">
      <c r="A505" s="9"/>
      <c r="B505" s="2" t="s">
        <v>455</v>
      </c>
      <c r="C505" s="2" t="s">
        <v>456</v>
      </c>
      <c r="D505" s="4">
        <v>457000</v>
      </c>
      <c r="E505" s="53">
        <v>432000</v>
      </c>
    </row>
    <row r="506" spans="1:5" ht="12.75">
      <c r="A506" s="9"/>
      <c r="B506" s="2" t="s">
        <v>457</v>
      </c>
      <c r="C506" s="2" t="s">
        <v>458</v>
      </c>
      <c r="D506" s="3">
        <v>382360</v>
      </c>
      <c r="E506" s="52">
        <v>382000</v>
      </c>
    </row>
    <row r="507" spans="1:5" ht="12.75">
      <c r="A507" s="9"/>
      <c r="B507" s="2" t="s">
        <v>457</v>
      </c>
      <c r="C507" s="2" t="s">
        <v>33</v>
      </c>
      <c r="D507" s="3">
        <v>297600</v>
      </c>
      <c r="E507" s="52">
        <v>267000</v>
      </c>
    </row>
    <row r="508" spans="1:5" ht="12.75">
      <c r="A508" s="9"/>
      <c r="B508" s="2"/>
      <c r="C508" s="2"/>
      <c r="D508" s="4">
        <f>SUM(D506:D507)</f>
        <v>679960</v>
      </c>
      <c r="E508" s="53">
        <f>SUM(E506:E507)</f>
        <v>649000</v>
      </c>
    </row>
    <row r="509" spans="1:5" ht="12.75">
      <c r="A509" s="9"/>
      <c r="B509" s="2" t="s">
        <v>459</v>
      </c>
      <c r="C509" s="2" t="s">
        <v>460</v>
      </c>
      <c r="D509" s="3">
        <v>590000</v>
      </c>
      <c r="E509" s="52">
        <v>300000</v>
      </c>
    </row>
    <row r="510" spans="1:5" ht="12.75">
      <c r="A510" s="9"/>
      <c r="B510" s="2" t="s">
        <v>459</v>
      </c>
      <c r="C510" s="2" t="s">
        <v>461</v>
      </c>
      <c r="D510" s="3">
        <v>415000</v>
      </c>
      <c r="E510" s="52">
        <v>200000</v>
      </c>
    </row>
    <row r="511" spans="1:5" ht="12.75">
      <c r="A511" s="9"/>
      <c r="B511" s="2" t="s">
        <v>459</v>
      </c>
      <c r="C511" s="2" t="s">
        <v>462</v>
      </c>
      <c r="D511" s="3">
        <v>215000</v>
      </c>
      <c r="E511" s="52">
        <v>215000</v>
      </c>
    </row>
    <row r="512" spans="1:5" ht="12.75">
      <c r="A512" s="9"/>
      <c r="B512" s="2" t="s">
        <v>459</v>
      </c>
      <c r="C512" s="2" t="s">
        <v>463</v>
      </c>
      <c r="D512" s="3">
        <v>135000</v>
      </c>
      <c r="E512" s="52">
        <v>0</v>
      </c>
    </row>
    <row r="513" spans="1:5" ht="12.75">
      <c r="A513" s="9"/>
      <c r="B513" s="2"/>
      <c r="C513" s="2"/>
      <c r="D513" s="4">
        <f>SUM(D509:D512)</f>
        <v>1355000</v>
      </c>
      <c r="E513" s="53">
        <f>SUM(E509:E512)</f>
        <v>715000</v>
      </c>
    </row>
    <row r="514" spans="1:5" ht="12.75">
      <c r="A514" s="9"/>
      <c r="B514" s="2" t="s">
        <v>464</v>
      </c>
      <c r="C514" s="2" t="s">
        <v>465</v>
      </c>
      <c r="D514" s="4">
        <v>296100</v>
      </c>
      <c r="E514" s="53">
        <v>296000</v>
      </c>
    </row>
    <row r="515" spans="1:5" ht="12.75">
      <c r="A515" s="9"/>
      <c r="B515" s="2" t="s">
        <v>466</v>
      </c>
      <c r="C515" s="2" t="s">
        <v>467</v>
      </c>
      <c r="D515" s="3">
        <v>292947</v>
      </c>
      <c r="E515" s="52">
        <v>0</v>
      </c>
    </row>
    <row r="516" spans="1:5" ht="12.75">
      <c r="A516" s="9"/>
      <c r="B516" s="2" t="s">
        <v>466</v>
      </c>
      <c r="C516" s="2" t="s">
        <v>468</v>
      </c>
      <c r="D516" s="3">
        <v>523925</v>
      </c>
      <c r="E516" s="52">
        <v>342000</v>
      </c>
    </row>
    <row r="517" spans="1:5" ht="12.75">
      <c r="A517" s="9"/>
      <c r="B517" s="2" t="s">
        <v>466</v>
      </c>
      <c r="C517" s="2" t="s">
        <v>6</v>
      </c>
      <c r="D517" s="3">
        <v>111200</v>
      </c>
      <c r="E517" s="52">
        <v>111000</v>
      </c>
    </row>
    <row r="518" spans="1:5" ht="12.75">
      <c r="A518" s="9"/>
      <c r="B518" s="2" t="s">
        <v>466</v>
      </c>
      <c r="C518" s="2" t="s">
        <v>469</v>
      </c>
      <c r="D518" s="3">
        <v>81000</v>
      </c>
      <c r="E518" s="52">
        <v>0</v>
      </c>
    </row>
    <row r="519" spans="1:5" ht="12.75">
      <c r="A519" s="9"/>
      <c r="B519" s="2" t="s">
        <v>466</v>
      </c>
      <c r="C519" s="2" t="s">
        <v>470</v>
      </c>
      <c r="D519" s="3">
        <v>255000</v>
      </c>
      <c r="E519" s="52">
        <v>0</v>
      </c>
    </row>
    <row r="520" spans="1:5" ht="12.75">
      <c r="A520" s="9"/>
      <c r="B520" s="2"/>
      <c r="C520" s="2"/>
      <c r="D520" s="4">
        <f>SUM(D515:D519)</f>
        <v>1264072</v>
      </c>
      <c r="E520" s="53">
        <f>SUM(E515:E519)</f>
        <v>453000</v>
      </c>
    </row>
    <row r="521" spans="1:5" ht="12.75">
      <c r="A521" s="9"/>
      <c r="B521" s="2" t="s">
        <v>448</v>
      </c>
      <c r="C521" s="101" t="s">
        <v>471</v>
      </c>
      <c r="D521" s="3">
        <v>274000</v>
      </c>
      <c r="E521" s="52">
        <v>192000</v>
      </c>
    </row>
    <row r="522" spans="1:5" ht="12.75">
      <c r="A522" s="9"/>
      <c r="B522" s="2" t="s">
        <v>448</v>
      </c>
      <c r="C522" s="2" t="s">
        <v>472</v>
      </c>
      <c r="D522" s="3">
        <v>231000</v>
      </c>
      <c r="E522" s="52">
        <v>113000</v>
      </c>
    </row>
    <row r="523" spans="1:5" ht="13.5" thickBot="1">
      <c r="A523" s="9"/>
      <c r="B523" s="2"/>
      <c r="C523" s="2"/>
      <c r="D523" s="28">
        <f>SUM(D521:D522)</f>
        <v>505000</v>
      </c>
      <c r="E523" s="53">
        <f>SUM(E521:E522)</f>
        <v>305000</v>
      </c>
    </row>
    <row r="524" spans="1:5" ht="13.5" thickBot="1">
      <c r="A524" s="10"/>
      <c r="B524" s="11"/>
      <c r="C524" s="27"/>
      <c r="D524" s="30">
        <f>SUM(D523,D520,D514,D513,D508,D505,D504,D500,D499,D498)</f>
        <v>6895668</v>
      </c>
      <c r="E524" s="30">
        <f>SUM(E523,E520,E514,E513,E508,E505,E504,E500,E499,E498)</f>
        <v>3832000</v>
      </c>
    </row>
    <row r="525" spans="1:5" ht="13.5" thickBot="1">
      <c r="A525" s="58"/>
      <c r="B525" s="59"/>
      <c r="C525" s="59"/>
      <c r="D525" s="63"/>
      <c r="E525" s="71"/>
    </row>
    <row r="526" spans="1:5" ht="12.75">
      <c r="A526" s="6" t="s">
        <v>177</v>
      </c>
      <c r="B526" s="7" t="s">
        <v>473</v>
      </c>
      <c r="C526" s="7" t="s">
        <v>474</v>
      </c>
      <c r="D526" s="21">
        <v>1394500</v>
      </c>
      <c r="E526" s="66">
        <v>700000</v>
      </c>
    </row>
    <row r="527" spans="1:5" ht="12.75">
      <c r="A527" s="9"/>
      <c r="B527" s="2" t="s">
        <v>473</v>
      </c>
      <c r="C527" s="2" t="s">
        <v>475</v>
      </c>
      <c r="D527" s="17">
        <v>250420</v>
      </c>
      <c r="E527" s="54">
        <v>250000</v>
      </c>
    </row>
    <row r="528" spans="1:5" ht="12.75">
      <c r="A528" s="9"/>
      <c r="B528" s="2" t="s">
        <v>473</v>
      </c>
      <c r="C528" s="2" t="s">
        <v>476</v>
      </c>
      <c r="D528" s="3">
        <v>64310</v>
      </c>
      <c r="E528" s="52">
        <v>60000</v>
      </c>
    </row>
    <row r="529" spans="1:5" ht="12.75">
      <c r="A529" s="9"/>
      <c r="B529" s="2"/>
      <c r="C529" s="2"/>
      <c r="D529" s="4">
        <f>SUM(D526:D528)</f>
        <v>1709230</v>
      </c>
      <c r="E529" s="53">
        <f>SUM(E526:E528)</f>
        <v>1010000</v>
      </c>
    </row>
    <row r="530" spans="1:5" ht="12.75">
      <c r="A530" s="9"/>
      <c r="B530" s="2" t="s">
        <v>477</v>
      </c>
      <c r="C530" s="2" t="s">
        <v>478</v>
      </c>
      <c r="D530" s="4">
        <v>94600</v>
      </c>
      <c r="E530" s="53">
        <v>0</v>
      </c>
    </row>
    <row r="531" spans="1:5" ht="12.75">
      <c r="A531" s="9"/>
      <c r="B531" s="2" t="s">
        <v>479</v>
      </c>
      <c r="C531" s="2" t="s">
        <v>480</v>
      </c>
      <c r="D531" s="17">
        <v>350000</v>
      </c>
      <c r="E531" s="54">
        <v>0</v>
      </c>
    </row>
    <row r="532" spans="1:5" ht="12.75">
      <c r="A532" s="41"/>
      <c r="B532" s="2" t="s">
        <v>479</v>
      </c>
      <c r="C532" s="2" t="s">
        <v>517</v>
      </c>
      <c r="D532" s="50">
        <v>67500</v>
      </c>
      <c r="E532" s="57">
        <v>67000</v>
      </c>
    </row>
    <row r="533" spans="1:5" ht="12.75">
      <c r="A533" s="9"/>
      <c r="B533" s="2"/>
      <c r="C533" s="2"/>
      <c r="D533" s="4">
        <f>SUM(D531:D532)</f>
        <v>417500</v>
      </c>
      <c r="E533" s="53">
        <f>SUM(E531:E532)</f>
        <v>67000</v>
      </c>
    </row>
    <row r="534" spans="1:5" ht="12.75">
      <c r="A534" s="9"/>
      <c r="B534" s="2" t="s">
        <v>481</v>
      </c>
      <c r="C534" s="2" t="s">
        <v>482</v>
      </c>
      <c r="D534" s="17">
        <v>350000</v>
      </c>
      <c r="E534" s="54">
        <v>350000</v>
      </c>
    </row>
    <row r="535" spans="1:5" ht="12.75">
      <c r="A535" s="9"/>
      <c r="B535" s="2" t="s">
        <v>481</v>
      </c>
      <c r="C535" s="2" t="s">
        <v>483</v>
      </c>
      <c r="D535" s="3">
        <v>90000</v>
      </c>
      <c r="E535" s="52">
        <v>90000</v>
      </c>
    </row>
    <row r="536" spans="1:6" ht="12.75">
      <c r="A536" s="9"/>
      <c r="B536" s="2" t="s">
        <v>481</v>
      </c>
      <c r="C536" s="2" t="s">
        <v>484</v>
      </c>
      <c r="D536" s="17">
        <v>180000</v>
      </c>
      <c r="E536" s="54">
        <v>160000</v>
      </c>
      <c r="F536" s="22"/>
    </row>
    <row r="537" spans="1:5" ht="12.75">
      <c r="A537" s="9"/>
      <c r="B537" s="2"/>
      <c r="C537" s="2"/>
      <c r="D537" s="4">
        <f>SUM(D534:D536)</f>
        <v>620000</v>
      </c>
      <c r="E537" s="53">
        <f>SUM(E534:E536)</f>
        <v>600000</v>
      </c>
    </row>
    <row r="538" spans="1:5" ht="12.75">
      <c r="A538" s="40"/>
      <c r="B538" s="2" t="s">
        <v>485</v>
      </c>
      <c r="C538" s="2" t="s">
        <v>486</v>
      </c>
      <c r="D538" s="3">
        <v>63500</v>
      </c>
      <c r="E538" s="52">
        <v>63000</v>
      </c>
    </row>
    <row r="539" spans="1:5" ht="12.75">
      <c r="A539" s="40"/>
      <c r="B539" s="2" t="s">
        <v>485</v>
      </c>
      <c r="C539" s="2" t="s">
        <v>487</v>
      </c>
      <c r="D539" s="3">
        <v>111600</v>
      </c>
      <c r="E539" s="52">
        <v>90000</v>
      </c>
    </row>
    <row r="540" spans="1:5" ht="12.75">
      <c r="A540" s="9"/>
      <c r="B540" s="2"/>
      <c r="C540" s="2"/>
      <c r="D540" s="4">
        <f>SUM(D538:D539)</f>
        <v>175100</v>
      </c>
      <c r="E540" s="53">
        <f>SUM(E538:E539)</f>
        <v>153000</v>
      </c>
    </row>
    <row r="541" spans="1:5" ht="12.75">
      <c r="A541" s="9"/>
      <c r="B541" s="2" t="s">
        <v>488</v>
      </c>
      <c r="C541" s="2" t="s">
        <v>489</v>
      </c>
      <c r="D541" s="20">
        <v>300000</v>
      </c>
      <c r="E541" s="55">
        <v>0</v>
      </c>
    </row>
    <row r="542" spans="1:5" ht="12.75">
      <c r="A542" s="9"/>
      <c r="B542" s="2" t="s">
        <v>490</v>
      </c>
      <c r="C542" s="2" t="s">
        <v>491</v>
      </c>
      <c r="D542" s="3">
        <v>340000</v>
      </c>
      <c r="E542" s="52">
        <v>340000</v>
      </c>
    </row>
    <row r="543" spans="1:5" ht="12.75">
      <c r="A543" s="9"/>
      <c r="B543" s="2" t="s">
        <v>490</v>
      </c>
      <c r="C543" s="2" t="s">
        <v>492</v>
      </c>
      <c r="D543" s="3">
        <v>220000</v>
      </c>
      <c r="E543" s="52">
        <v>0</v>
      </c>
    </row>
    <row r="544" spans="1:5" ht="12.75">
      <c r="A544" s="9"/>
      <c r="B544" s="2" t="s">
        <v>490</v>
      </c>
      <c r="C544" s="2" t="s">
        <v>493</v>
      </c>
      <c r="D544" s="3">
        <v>230000</v>
      </c>
      <c r="E544" s="52">
        <v>160000</v>
      </c>
    </row>
    <row r="545" spans="1:5" ht="12.75">
      <c r="A545" s="9"/>
      <c r="B545" s="2" t="s">
        <v>490</v>
      </c>
      <c r="C545" s="2" t="s">
        <v>494</v>
      </c>
      <c r="D545" s="3">
        <v>180000</v>
      </c>
      <c r="E545" s="52">
        <v>150000</v>
      </c>
    </row>
    <row r="546" spans="1:5" ht="12.75">
      <c r="A546" s="9"/>
      <c r="B546" s="2"/>
      <c r="C546" s="2"/>
      <c r="D546" s="4">
        <f>SUM(D542:D545)</f>
        <v>970000</v>
      </c>
      <c r="E546" s="53">
        <f>SUM(E542:E545)</f>
        <v>650000</v>
      </c>
    </row>
    <row r="547" spans="1:5" ht="12.75">
      <c r="A547" s="9"/>
      <c r="B547" s="2" t="s">
        <v>495</v>
      </c>
      <c r="C547" s="2" t="s">
        <v>496</v>
      </c>
      <c r="D547" s="20">
        <v>350000</v>
      </c>
      <c r="E547" s="55">
        <v>350000</v>
      </c>
    </row>
    <row r="548" spans="1:5" ht="12.75">
      <c r="A548" s="9"/>
      <c r="B548" s="2" t="s">
        <v>497</v>
      </c>
      <c r="C548" s="2" t="s">
        <v>498</v>
      </c>
      <c r="D548" s="20">
        <v>349450</v>
      </c>
      <c r="E548" s="55">
        <v>349000</v>
      </c>
    </row>
    <row r="549" spans="1:5" ht="12.75">
      <c r="A549" s="9"/>
      <c r="B549" s="2" t="s">
        <v>177</v>
      </c>
      <c r="C549" s="2" t="s">
        <v>499</v>
      </c>
      <c r="D549" s="3">
        <v>578144</v>
      </c>
      <c r="E549" s="52">
        <v>0</v>
      </c>
    </row>
    <row r="550" spans="1:5" ht="12.75">
      <c r="A550" s="9"/>
      <c r="B550" s="2" t="s">
        <v>177</v>
      </c>
      <c r="C550" s="2" t="s">
        <v>500</v>
      </c>
      <c r="D550" s="3">
        <v>448560</v>
      </c>
      <c r="E550" s="52">
        <v>448000</v>
      </c>
    </row>
    <row r="551" spans="1:5" ht="12.75">
      <c r="A551" s="9"/>
      <c r="B551" s="2" t="s">
        <v>177</v>
      </c>
      <c r="C551" s="2" t="s">
        <v>501</v>
      </c>
      <c r="D551" s="3">
        <v>131720</v>
      </c>
      <c r="E551" s="52">
        <v>131000</v>
      </c>
    </row>
    <row r="552" spans="1:5" ht="12.75">
      <c r="A552" s="9"/>
      <c r="B552" s="2"/>
      <c r="C552" s="2"/>
      <c r="D552" s="4">
        <f>SUM(D549:D551)</f>
        <v>1158424</v>
      </c>
      <c r="E552" s="53">
        <f>SUM(E549:E551)</f>
        <v>579000</v>
      </c>
    </row>
    <row r="553" spans="1:5" ht="12.75">
      <c r="A553" s="33"/>
      <c r="B553" s="15"/>
      <c r="C553" s="29"/>
      <c r="D553" s="85"/>
      <c r="E553" s="91">
        <f>E526+E527+E531+E534+E536+E541+E547+E548</f>
        <v>2159000</v>
      </c>
    </row>
    <row r="554" spans="1:5" ht="13.5" thickBot="1">
      <c r="A554" s="33"/>
      <c r="B554" s="15"/>
      <c r="C554" s="29"/>
      <c r="D554" s="85"/>
      <c r="E554" s="86">
        <f>E555-E553</f>
        <v>1599000</v>
      </c>
    </row>
    <row r="555" spans="1:5" ht="13.5" thickBot="1">
      <c r="A555" s="33"/>
      <c r="B555" s="15"/>
      <c r="C555" s="29"/>
      <c r="D555" s="34">
        <f>SUM(D552,D548,D547,D546,D541,D540,D537,D533,D530,D529)</f>
        <v>6144304</v>
      </c>
      <c r="E555" s="34">
        <f>SUM(E552,E548,E547,E546,E541,E540,E537,E533,E530,E529)</f>
        <v>3758000</v>
      </c>
    </row>
    <row r="556" spans="1:5" ht="16.5" thickBot="1">
      <c r="A556" s="35"/>
      <c r="B556" s="107" t="s">
        <v>504</v>
      </c>
      <c r="C556" s="108"/>
      <c r="D556" s="36">
        <f>SUM(D555,D524,D494,D426,D369,D319,D306,D286,D268,D246,D221,D195,D167,D116)</f>
        <v>93733083</v>
      </c>
      <c r="E556" s="36">
        <f>SUM(E555,E524,E494,E426,E369,E319,E306,E286,E268,E246,E221,E195,E167,E116)</f>
        <v>46423000</v>
      </c>
    </row>
    <row r="557" spans="1:5" ht="15.75">
      <c r="A557" s="68"/>
      <c r="B557" s="109" t="s">
        <v>505</v>
      </c>
      <c r="C557" s="110"/>
      <c r="D557" s="69">
        <f>D548+D547+D541+D536+D534+D531+D527+D526+D500+D499+D491+D466+D473+D461+D460+D456+D443+D442+D439+D434+D431+D429+D422+D421+D418+D417+D416+D413+D405+D399+D398+D396+D394+D382+D381+D380+D374+D372+D361+D359+D356+D355+D354+D353+D348+D342+D334+D333+D328+D327+D321+D316+D302+D301+D295+D291+D289+D280+D275+D274+D263+D260+D258+D259+D249+D239+D236+D234+D231+D230+D229+D223+D215+D211+D202+D198+D192+D190+D189+D188+D183+D179+D175+D174+D173+D172+D171+D170+D160+D159+D158+D156+D152+D151+D150+D149+D148+D147+D146+D144+D140+D138+D137+D133+D131+D130+D129+D128+D127+D119+D118+D101+D96+D79+D78+D73+D69+D64+D62+D61+D39+D35+D20+D14</f>
        <v>49211009</v>
      </c>
      <c r="E557" s="69">
        <f>E553+E492+E424+E367+E304+E284+E266+E244+E219+E193+E165+E114</f>
        <v>20000000</v>
      </c>
    </row>
    <row r="558" spans="1:5" ht="16.5" thickBot="1">
      <c r="A558" s="16"/>
      <c r="B558" s="111" t="s">
        <v>506</v>
      </c>
      <c r="C558" s="112"/>
      <c r="D558" s="23">
        <f>D556-D557</f>
        <v>44522074</v>
      </c>
      <c r="E558" s="70">
        <f>E554+E524+E493+E425+E368+E319+E305+E285+E267+E245+E220+E194+E166+E115</f>
        <v>26423000</v>
      </c>
    </row>
    <row r="562" spans="1:2" ht="12.75">
      <c r="A562" s="44"/>
      <c r="B562" s="44"/>
    </row>
    <row r="563" spans="1:2" ht="12.75">
      <c r="A563" s="44"/>
      <c r="B563" s="44"/>
    </row>
    <row r="564" ht="12.75">
      <c r="B564" s="73"/>
    </row>
    <row r="565" ht="12.75">
      <c r="B565" s="73"/>
    </row>
    <row r="566" ht="12.75">
      <c r="B566" s="73"/>
    </row>
    <row r="567" ht="12.75">
      <c r="B567" s="73"/>
    </row>
    <row r="568" ht="12.75">
      <c r="B568" s="73"/>
    </row>
  </sheetData>
  <sheetProtection/>
  <mergeCells count="3">
    <mergeCell ref="B556:C556"/>
    <mergeCell ref="B557:C557"/>
    <mergeCell ref="B558:C558"/>
  </mergeCells>
  <printOptions gridLines="1"/>
  <pageMargins left="0.75" right="0.75" top="1" bottom="1" header="0.4921259845" footer="0.4921259845"/>
  <pageSetup horizontalDpi="600" verticalDpi="600" orientation="portrait" paperSize="9" scale="60" r:id="rId1"/>
  <headerFooter alignWithMargins="0">
    <oddHeader xml:space="preserve">&amp;C&amp;"MS Sans Serif,Tučné"&amp;12Opravené výsledky dotačního titulu Program prevence kriminality 2013
&amp;"MS Sans Serif,Obyčejné"&amp;10   </oddHeader>
    <oddFooter>&amp;L&amp;"MS Sans Serif,Tučné"Výsledky schválené RVPPK dne 25. dubna 2013. 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</dc:creator>
  <cp:keywords/>
  <dc:description/>
  <cp:lastModifiedBy>Dočkalová</cp:lastModifiedBy>
  <cp:lastPrinted>2013-04-26T06:32:46Z</cp:lastPrinted>
  <dcterms:created xsi:type="dcterms:W3CDTF">2013-03-14T12:25:06Z</dcterms:created>
  <dcterms:modified xsi:type="dcterms:W3CDTF">2013-04-26T06:35:27Z</dcterms:modified>
  <cp:category/>
  <cp:version/>
  <cp:contentType/>
  <cp:contentStatus/>
</cp:coreProperties>
</file>