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610" windowWidth="15330" windowHeight="6270" activeTab="0"/>
  </bookViews>
  <sheets>
    <sheet name="NIV města" sheetId="1" r:id="rId1"/>
    <sheet name="NIV kraje" sheetId="2" r:id="rId2"/>
    <sheet name="investice" sheetId="3" r:id="rId3"/>
  </sheets>
  <definedNames>
    <definedName name="_xlnm.Print_Titles" localSheetId="2">'investice'!$4:$5</definedName>
    <definedName name="_xlnm.Print_Titles" localSheetId="1">'NIV kraje'!$4:$5</definedName>
    <definedName name="_xlnm.Print_Titles" localSheetId="0">'NIV města'!$3:$4</definedName>
  </definedNames>
  <calcPr fullCalcOnLoad="1"/>
</workbook>
</file>

<file path=xl/sharedStrings.xml><?xml version="1.0" encoding="utf-8"?>
<sst xmlns="http://schemas.openxmlformats.org/spreadsheetml/2006/main" count="713" uniqueCount="398">
  <si>
    <t>Pardubický kraj</t>
  </si>
  <si>
    <t>Statutární město Brno</t>
  </si>
  <si>
    <t>Statutární město Děčín</t>
  </si>
  <si>
    <t>Statutární město Karviná</t>
  </si>
  <si>
    <t>Statutární město Kladno</t>
  </si>
  <si>
    <t>Statutární město Olomouc</t>
  </si>
  <si>
    <t>Statutární město Opava</t>
  </si>
  <si>
    <t>Statutární město Ostrava</t>
  </si>
  <si>
    <t>Statutární město Pardubice</t>
  </si>
  <si>
    <t>Statutární město Plzeň</t>
  </si>
  <si>
    <t>Statutární město Ústí nad Labem</t>
  </si>
  <si>
    <t>Název projektu</t>
  </si>
  <si>
    <t>Republikovým výborem schválená dotace</t>
  </si>
  <si>
    <t>Celkové náklady</t>
  </si>
  <si>
    <t>Město</t>
  </si>
  <si>
    <t>Skutečné použití finančních prostředků na projekt</t>
  </si>
  <si>
    <t>Broumov</t>
  </si>
  <si>
    <t>celkem</t>
  </si>
  <si>
    <t>Břeclav</t>
  </si>
  <si>
    <t>Kroměříž</t>
  </si>
  <si>
    <t>Prostějov</t>
  </si>
  <si>
    <t>Příbram</t>
  </si>
  <si>
    <t>Kraje</t>
  </si>
  <si>
    <t>Skutěčně poskytnutá dotace MV</t>
  </si>
  <si>
    <t>MKDS</t>
  </si>
  <si>
    <t>Rozšíření MKDS</t>
  </si>
  <si>
    <t>Skatepark</t>
  </si>
  <si>
    <t>Šternberk</t>
  </si>
  <si>
    <t>A: Neinvestiční výdaje</t>
  </si>
  <si>
    <t>A : Neinvestiční výdaje</t>
  </si>
  <si>
    <t>Chotěboř</t>
  </si>
  <si>
    <t>Karviná</t>
  </si>
  <si>
    <t>Mikulov</t>
  </si>
  <si>
    <t>Pečky</t>
  </si>
  <si>
    <t>Plzeň</t>
  </si>
  <si>
    <t>Město Kolín</t>
  </si>
  <si>
    <t>Město Karlovy Vary</t>
  </si>
  <si>
    <t>Statutární město Chomutov</t>
  </si>
  <si>
    <t>Strukturální město Hradec Králové</t>
  </si>
  <si>
    <t>Statutární město Frýdek Místek</t>
  </si>
  <si>
    <t>Město Břeclav</t>
  </si>
  <si>
    <t>Město Kroměříž</t>
  </si>
  <si>
    <t>Město Litvínov</t>
  </si>
  <si>
    <t>Statutární město Most</t>
  </si>
  <si>
    <t>Město Orlová</t>
  </si>
  <si>
    <t>Město Příbram</t>
  </si>
  <si>
    <t>Město Šumperk</t>
  </si>
  <si>
    <t>Město Třebíč</t>
  </si>
  <si>
    <t>Město Třinec</t>
  </si>
  <si>
    <t>Město Vsetín</t>
  </si>
  <si>
    <t>Královéhradecký kraj</t>
  </si>
  <si>
    <t>Město Aš</t>
  </si>
  <si>
    <t>Město Bílina</t>
  </si>
  <si>
    <t>Asistent prevence kriminality</t>
  </si>
  <si>
    <t>Město Broumov</t>
  </si>
  <si>
    <t xml:space="preserve"> Město Bruntál</t>
  </si>
  <si>
    <r>
      <t>Město Česká</t>
    </r>
    <r>
      <rPr>
        <b/>
        <sz val="10"/>
        <rFont val="MS Sans Serif"/>
        <family val="2"/>
      </rPr>
      <t xml:space="preserve"> </t>
    </r>
    <r>
      <rPr>
        <sz val="10"/>
        <rFont val="MS Sans Serif"/>
        <family val="2"/>
      </rPr>
      <t>Třebová</t>
    </r>
  </si>
  <si>
    <t>Město Duchcov</t>
  </si>
  <si>
    <t>Statutární město Havířov</t>
  </si>
  <si>
    <t>Sociálně psychologický výcvik pro rodiče s dětmi</t>
  </si>
  <si>
    <t>Město Hlinsko</t>
  </si>
  <si>
    <t>Provoz volnočasového centra POHODA</t>
  </si>
  <si>
    <t>Společně proti kriminalitě v Chomutově</t>
  </si>
  <si>
    <t>Statutární město Jablonec / Nisou</t>
  </si>
  <si>
    <t>Město Jaroměř</t>
  </si>
  <si>
    <t>Město Jeseník</t>
  </si>
  <si>
    <t>Město Kadaň</t>
  </si>
  <si>
    <t>Asistenti prevence kriminality</t>
  </si>
  <si>
    <t xml:space="preserve">Město Krásná Lípa </t>
  </si>
  <si>
    <t>Město Kutná Hora</t>
  </si>
  <si>
    <t>Město Litoměřice</t>
  </si>
  <si>
    <t>Město Litovel</t>
  </si>
  <si>
    <t>Město Louny</t>
  </si>
  <si>
    <t xml:space="preserve"> Město Mělník</t>
  </si>
  <si>
    <t>Město Mikulov</t>
  </si>
  <si>
    <t>Město Nový Bor</t>
  </si>
  <si>
    <t>Město Obrnice</t>
  </si>
  <si>
    <t>Asistent prevence kriminality 2012</t>
  </si>
  <si>
    <t>Město Odry</t>
  </si>
  <si>
    <t>Plzeňský kraj</t>
  </si>
  <si>
    <t>Hl.M. Praha</t>
  </si>
  <si>
    <t>Město Podbořany</t>
  </si>
  <si>
    <t>Město Rotava</t>
  </si>
  <si>
    <t>Město Sokolov</t>
  </si>
  <si>
    <t>Asistenti PK, vzdělávání strážníků MP, policistů PĆR</t>
  </si>
  <si>
    <t>Žijeme tu společně</t>
  </si>
  <si>
    <t>Město Svitavy</t>
  </si>
  <si>
    <t>Město Štětí</t>
  </si>
  <si>
    <t>Individuální práce s dětmi a mládeží v rámci prevence rizikového chování</t>
  </si>
  <si>
    <t>Město Trmice</t>
  </si>
  <si>
    <t>Město Vejprty</t>
  </si>
  <si>
    <t>Asistent prevence kriminality - Vejprty</t>
  </si>
  <si>
    <t>Město Vimperk</t>
  </si>
  <si>
    <t>Město Vysoké Mýto</t>
  </si>
  <si>
    <t>Město Žatec</t>
  </si>
  <si>
    <t>Město Žďár nad Sázavou</t>
  </si>
  <si>
    <t>Město Železný Brod</t>
  </si>
  <si>
    <t>Letní tábor "Kdo si hraje  nezlobí"</t>
  </si>
  <si>
    <t>Zřízení pozice Asistent PK</t>
  </si>
  <si>
    <t>Rumburk</t>
  </si>
  <si>
    <t>Velká Bíteš</t>
  </si>
  <si>
    <t>Jablonec nad Nisou</t>
  </si>
  <si>
    <t>Jáchymov</t>
  </si>
  <si>
    <t>Rotava</t>
  </si>
  <si>
    <t>Děčín</t>
  </si>
  <si>
    <t>Trmice</t>
  </si>
  <si>
    <t>Dvůr Králové n.Labem</t>
  </si>
  <si>
    <t>Nový Bydžov</t>
  </si>
  <si>
    <t>Moravské Budějovice</t>
  </si>
  <si>
    <t>Mělník</t>
  </si>
  <si>
    <t>Zřízení MKDS</t>
  </si>
  <si>
    <t>Krásná Lípa</t>
  </si>
  <si>
    <t>Sportovní hřiště</t>
  </si>
  <si>
    <t>Desná</t>
  </si>
  <si>
    <t xml:space="preserve">Nový Bor </t>
  </si>
  <si>
    <t xml:space="preserve">Bílovec </t>
  </si>
  <si>
    <t>Fulnek</t>
  </si>
  <si>
    <t>Fénix II.</t>
  </si>
  <si>
    <t>Víkendový pobyt a příměstský tábor pro děti z rodin ohrožených sociální exkluzí</t>
  </si>
  <si>
    <t>Rozšíření MKDS - INVESTICE</t>
  </si>
  <si>
    <t>Asistent prevence kriminality III.</t>
  </si>
  <si>
    <t>Komplexní řešení vyloučené lokality</t>
  </si>
  <si>
    <t>Práce s rizikovou a delikventní mládeží - probační programy</t>
  </si>
  <si>
    <t>Sportovní hřiště - Tř. Soukenická - INVESTICE</t>
  </si>
  <si>
    <t>Zefektivnění městského kamerového dohlížecího systému - INVESTICE</t>
  </si>
  <si>
    <t>Preventivně - výchovná skupina</t>
  </si>
  <si>
    <t>Vzdělávání strážníků MP, APK, romského poradce pracujících v soc. vyl. lokalitách</t>
  </si>
  <si>
    <t>Domovník</t>
  </si>
  <si>
    <t>Rozšíření MKDS 2013 - INVESTICE</t>
  </si>
  <si>
    <t>Český Těšín</t>
  </si>
  <si>
    <t xml:space="preserve">Dobromilice </t>
  </si>
  <si>
    <t>Plácek s lanovými prvky</t>
  </si>
  <si>
    <t>MKDS 2013 -optimalizace</t>
  </si>
  <si>
    <t>Frenštát pod Radhoštěm</t>
  </si>
  <si>
    <t>Modernizace a rozšíření MKDS</t>
  </si>
  <si>
    <t>Hlučín</t>
  </si>
  <si>
    <t>Hrádek nad Nisou</t>
  </si>
  <si>
    <t>Rozšíření MKDS o 2 KB</t>
  </si>
  <si>
    <t>Rozšíření MKDS v Chotěboři v roce 2013</t>
  </si>
  <si>
    <t>Rozšíření již existujícího kamerového systému o kamerový bod - INVESTICE</t>
  </si>
  <si>
    <t>Osvětlení rizikové lokality Tyršovy sady - INVESTICE</t>
  </si>
  <si>
    <t>MKDS Jáchymov-II.etapa</t>
  </si>
  <si>
    <t>Vybavení sportovních hřišť Slovany a ZŠ</t>
  </si>
  <si>
    <t>Kamera</t>
  </si>
  <si>
    <t>Jaroměř</t>
  </si>
  <si>
    <t>Sportovní plácek</t>
  </si>
  <si>
    <t>Sportovní plácek -vybavení</t>
  </si>
  <si>
    <t>Jindřichův Hradec</t>
  </si>
  <si>
    <t>Návrh na pořízení centralizované ochrany</t>
  </si>
  <si>
    <t>Karlovy Vary</t>
  </si>
  <si>
    <t>Mobilní kamera u sociálně vyloučených objektů</t>
  </si>
  <si>
    <t>Kořenov</t>
  </si>
  <si>
    <t>Vybudování MKDS v rámci mikroregionu Tanvaldsko</t>
  </si>
  <si>
    <t>Digitalizace MKMSce</t>
  </si>
  <si>
    <t>Liberec</t>
  </si>
  <si>
    <t>Rozšíření MKDS- III. Etapa</t>
  </si>
  <si>
    <t>Litoměřice</t>
  </si>
  <si>
    <t>Rozšíření městského kamerového systému</t>
  </si>
  <si>
    <t>Lom</t>
  </si>
  <si>
    <t>MKDS-svod na OO PČR Mikulov</t>
  </si>
  <si>
    <t>Rozšíření MKDS - 3.etapa</t>
  </si>
  <si>
    <t>Nová Role</t>
  </si>
  <si>
    <t>MKDS II. etapa</t>
  </si>
  <si>
    <t>Nymburk</t>
  </si>
  <si>
    <t>Opava</t>
  </si>
  <si>
    <t>Orlová</t>
  </si>
  <si>
    <t>Bezpečný bydlení</t>
  </si>
  <si>
    <t xml:space="preserve">Písek </t>
  </si>
  <si>
    <t>MKMS, rok 2013</t>
  </si>
  <si>
    <t>Plavy</t>
  </si>
  <si>
    <t>Zjišťování hladiny OPL ve vztahu k pachatelům</t>
  </si>
  <si>
    <t>Osvětlení rizikového místa</t>
  </si>
  <si>
    <t>Ralsko</t>
  </si>
  <si>
    <t>Kontroler velkoplšných monitorů pro MKDS</t>
  </si>
  <si>
    <t>Infrareflektory pro kamerové místo Hlavní Nádraží</t>
  </si>
  <si>
    <t>Smržovka</t>
  </si>
  <si>
    <t>Stochov</t>
  </si>
  <si>
    <t>Kamerový bod "Náměstí u dubu"</t>
  </si>
  <si>
    <t>Rozšíření MKMS o 1 bod</t>
  </si>
  <si>
    <t>Pohyb neublíží tobě ani jiným</t>
  </si>
  <si>
    <t>Štětí</t>
  </si>
  <si>
    <t>Tanvald</t>
  </si>
  <si>
    <t>Rozšíření MKDS v rámci mikroregionu Tanvaldsko</t>
  </si>
  <si>
    <t>Sportoviště pro děti a mládež</t>
  </si>
  <si>
    <t>Třebíč</t>
  </si>
  <si>
    <t xml:space="preserve">MKDS </t>
  </si>
  <si>
    <t>Třinec</t>
  </si>
  <si>
    <t>Velké Hamry</t>
  </si>
  <si>
    <t>Vítkov</t>
  </si>
  <si>
    <t>Oplocení areálu SVČ</t>
  </si>
  <si>
    <t>Zdice</t>
  </si>
  <si>
    <t>Žatec</t>
  </si>
  <si>
    <t>Rozšíření MKDS o mobilní KB</t>
  </si>
  <si>
    <t>Liberecký kraj</t>
  </si>
  <si>
    <t>Vzdělávání vybraných strážníků a policistů vykonávajících službu v sociálně vyloučených lokalitách Libereckého kraje</t>
  </si>
  <si>
    <t>Moravskoslezský kraj</t>
  </si>
  <si>
    <t xml:space="preserve"> Posílení finanční gramotnosti klientů azylových domů</t>
  </si>
  <si>
    <t>Snižování faktorů ovlivňujících recidivní chování osob propuštěných z výkonu trestu odnětí svobody</t>
  </si>
  <si>
    <t>Zmírnění sekundární viktimizace dětských obětí a svědků trestné činnosti</t>
  </si>
  <si>
    <t>Metody práce s ohroženými osobami</t>
  </si>
  <si>
    <t>Prevence násilí v rodinách</t>
  </si>
  <si>
    <t>Prevence předlužení obyvatel Plzeňského kraje</t>
  </si>
  <si>
    <t xml:space="preserve"> Informovaný senior II.</t>
  </si>
  <si>
    <t>Kraj Vysočina</t>
  </si>
  <si>
    <t>Vysočina bezpečně online</t>
  </si>
  <si>
    <t xml:space="preserve">Město Česká Lípa </t>
  </si>
  <si>
    <t>Střelka 2013</t>
  </si>
  <si>
    <t>Prevence kriminality a rozšíření nabídky využití voln</t>
  </si>
  <si>
    <t>Romský mentor 2013</t>
  </si>
  <si>
    <t>Obec Dobromilice</t>
  </si>
  <si>
    <t>Osobní alarmy</t>
  </si>
  <si>
    <t>Volnočasové aktivity</t>
  </si>
  <si>
    <t>Společně proti kriminalitrě</t>
  </si>
  <si>
    <t>Poradenské centrum KHAMORO-bezpeččně</t>
  </si>
  <si>
    <t>Provoz volnočasového centra POHODA COOL</t>
  </si>
  <si>
    <t>Druhá šance  nabídka pracovních příležitostí pro os</t>
  </si>
  <si>
    <t>Město Hodonín</t>
  </si>
  <si>
    <t>Školení strážníků a pracovníků prevence</t>
  </si>
  <si>
    <t>Chraň si své kolo před odcizením</t>
  </si>
  <si>
    <t>Resocializační práce s pachateli násulné trestné činnosti</t>
  </si>
  <si>
    <t>Ochrana ohrožených seniorů</t>
  </si>
  <si>
    <t>Předcházení recidivě podmíněně odsouzených pachatelů</t>
  </si>
  <si>
    <t>Víkendové pobyty 2013</t>
  </si>
  <si>
    <t>Město Chrudim</t>
  </si>
  <si>
    <t>Máme šanci na sobě pracovat</t>
  </si>
  <si>
    <t>Bezpečné stáří</t>
  </si>
  <si>
    <t>Fotooast</t>
  </si>
  <si>
    <t>Město Jindřichův Hradec</t>
  </si>
  <si>
    <t>Výchovně rekreační tábor pro děti</t>
  </si>
  <si>
    <t>Výchovně rekreační víkendové pobyty 2013</t>
  </si>
  <si>
    <t>Společně proti kriminalitě</t>
  </si>
  <si>
    <t>SVI- terapeutický pobyt dětí v péči OSPOD</t>
  </si>
  <si>
    <t>Ostrov radosti</t>
  </si>
  <si>
    <t>Bezpečný kolín - serie opatření</t>
  </si>
  <si>
    <t>Město Kopřivnice</t>
  </si>
  <si>
    <t xml:space="preserve"> Letní a podzimní rekreačně výchovný tábor pro děti</t>
  </si>
  <si>
    <t>Kostelec nad Orlicí</t>
  </si>
  <si>
    <t>Vybavení zázemí pro mediaci s rodinami, případové konference a pro jednání s mládeží</t>
  </si>
  <si>
    <t>Výchovný tábor pro děti a mládež</t>
  </si>
  <si>
    <t>Pobytový tábor pro děti ze sociálně znevýhodněných rodin</t>
  </si>
  <si>
    <t>Město Kraslice</t>
  </si>
  <si>
    <t>Asistent prevence kriminality 2013</t>
  </si>
  <si>
    <t>Kroměříž - Odborný seminář - kamerové systémy ve městech</t>
  </si>
  <si>
    <t>Kroměříž - Forenzní značení jízdních kol prostřednictvím syntetické DNA</t>
  </si>
  <si>
    <t>Město Krupka</t>
  </si>
  <si>
    <t>Krupka - Asistent prevence kriminality</t>
  </si>
  <si>
    <t xml:space="preserve"> Emoční a společenská stabilizace dětí a mládeže ze sociálně vyloučených lokalit</t>
  </si>
  <si>
    <t>Odborná profesní příprava strážníků MP a policistů PČR</t>
  </si>
  <si>
    <t>Alternativy</t>
  </si>
  <si>
    <t>Pohovorová a monitorovací místnost</t>
  </si>
  <si>
    <t>Jednorázové akce a víkendové pobyty pro rodiny s dětmi ohrožené sociální exkluzí</t>
  </si>
  <si>
    <t xml:space="preserve"> Aktivní senior</t>
  </si>
  <si>
    <t>Louny - Mozaika</t>
  </si>
  <si>
    <t>Louny - Šance</t>
  </si>
  <si>
    <t>Město Lovosice</t>
  </si>
  <si>
    <t>Jednorázové akce pro děti a mládež s rizikem výskytu kriminálního chování</t>
  </si>
  <si>
    <t>Nízkoprahové zařízení pro děti a mládež a rozšíření aktivit</t>
  </si>
  <si>
    <t xml:space="preserve"> Vzdělávání strážníků a policistů</t>
  </si>
  <si>
    <t>Sociálně preventivní výjezd</t>
  </si>
  <si>
    <t>Odborná profesní příprava strážníků MP a policistů P ČR</t>
  </si>
  <si>
    <t>Zvýšení pocitu bezpečí pro seniory V</t>
  </si>
  <si>
    <t>Výchovně preventivní pobytové aktivity oddělení sociálně-právní ochrany dětí</t>
  </si>
  <si>
    <t>Kurzy sebeobrany při Městské policii v Mostě</t>
  </si>
  <si>
    <t>Komunikační, informační a vzdělávací propagace prevence kriminality na území statutárního města Mostu</t>
  </si>
  <si>
    <t>Služba Mentor</t>
  </si>
  <si>
    <t xml:space="preserve"> Motivačně vzdělávací letní tábor pro děti</t>
  </si>
  <si>
    <t>KOMPAS</t>
  </si>
  <si>
    <t>Rodičovská abeceda</t>
  </si>
  <si>
    <t xml:space="preserve"> Asistent prevence kriminality</t>
  </si>
  <si>
    <t xml:space="preserve"> Fotopasti</t>
  </si>
  <si>
    <t>Statutární město České Budějovice</t>
  </si>
  <si>
    <t>Prevence kriminality na sídlišti Máj v Českých Budějovicích</t>
  </si>
  <si>
    <t>Vzdělávání strážníků MP</t>
  </si>
  <si>
    <t>Psychosociální pomoc obyvatelům žijícím v lokalitách ohrožených soc. vyloučením</t>
  </si>
  <si>
    <t>Streetwork Novohradská</t>
  </si>
  <si>
    <t>Město Náchod</t>
  </si>
  <si>
    <t>Město Náchod - cesta z města, prázdninový pobyt pro děti</t>
  </si>
  <si>
    <t>Město Nové Sedlo</t>
  </si>
  <si>
    <t>Příměstské a pobytový tábor jako součást strategie prevence sociálně patologických jevů</t>
  </si>
  <si>
    <t>Město Nový Jičín</t>
  </si>
  <si>
    <t>Sebeobrana pro ženy</t>
  </si>
  <si>
    <t>Tábor pro děti ze znevýhodněného sociálního prostředí</t>
  </si>
  <si>
    <t>Příměstský tábor 2013</t>
  </si>
  <si>
    <t>Domovník 2013</t>
  </si>
  <si>
    <t>Realizace brožury - Průvodce dluhy</t>
  </si>
  <si>
    <t xml:space="preserve"> Poradna pro dlužníky</t>
  </si>
  <si>
    <t xml:space="preserve"> Online poradna centra PRVoK pro oblast rizikového chování na internetu</t>
  </si>
  <si>
    <t>Terénní programy</t>
  </si>
  <si>
    <t>KC Olomouc 2013</t>
  </si>
  <si>
    <t xml:space="preserve"> Preventivní prázdninový pobyt pro děti z rodin ohrožených sociálním vyloučením</t>
  </si>
  <si>
    <t>Podpora terénních služeb pro lidi bez domova</t>
  </si>
  <si>
    <t>Příprava vybraných Asistentů prevence kriminality, mentora a pracovníků nestátních a státních organizací, pracujících ve vyloučených lokalitách</t>
  </si>
  <si>
    <t>Orlová - Ochrana osob a majetku</t>
  </si>
  <si>
    <t>Orlová - Domovník</t>
  </si>
  <si>
    <t>Orlová - Paleta zážitků - letní tábor</t>
  </si>
  <si>
    <t>Orlová - Rodina v bezpečí II.</t>
  </si>
  <si>
    <t>Asistenti prevence kriminality pro Osoblažsko</t>
  </si>
  <si>
    <t>Ostrava - Asistentík - mladý ochránce veřejného pořádku</t>
  </si>
  <si>
    <t>Ostrava - Resocializace vězňů po výkonu trestu v Ostravě - Koblov</t>
  </si>
  <si>
    <t>Forenzní označení jízdních kol prostřednictvím syntetické DNA</t>
  </si>
  <si>
    <t>Příměstský cyklotábor s Městskou policií Ostrava</t>
  </si>
  <si>
    <t>Zvýšení zaměstnanosti vytipovaných klientů PMS Ostrava</t>
  </si>
  <si>
    <t>Město Pacov</t>
  </si>
  <si>
    <t>Speciální výslechová místnost na ÚO Pelhřimov</t>
  </si>
  <si>
    <t>Udržení klubu a návazných aktivit na městské ubytovně v sociálně vyloučené lokalitě Češkova ul.</t>
  </si>
  <si>
    <t>Prevence sociálně patologických jevů - odborník včasné intervence</t>
  </si>
  <si>
    <t>Sebezkušenostní trénink II.</t>
  </si>
  <si>
    <t>Město Poběžovice</t>
  </si>
  <si>
    <t>Vzdělávání v řešení zadluženosti</t>
  </si>
  <si>
    <t>Prázdninový klub Poběžovice, nejen o prázdninách</t>
  </si>
  <si>
    <t>Zřízení pohovorové místnosti</t>
  </si>
  <si>
    <t xml:space="preserve"> Rozšíření MKDS o 1 kamerový bod a 2 ks fotopastí</t>
  </si>
  <si>
    <t>Stop krádežím jízdních kol (1. etapa)</t>
  </si>
  <si>
    <t xml:space="preserve"> Senioři v ohrožení</t>
  </si>
  <si>
    <t>Projekt SDÍLENÍ</t>
  </si>
  <si>
    <t>Letní sociálně-rehabilitační pobyt pro děti-klienty SVP</t>
  </si>
  <si>
    <t>Zamknout dveře nestačí</t>
  </si>
  <si>
    <t>Sociálně integrační aktivity v sociálně vyloučených komunitách na území Městské části Praha 14</t>
  </si>
  <si>
    <t xml:space="preserve"> Praha bezpečně online 2013: prevence kybernetické kriminality</t>
  </si>
  <si>
    <t>Vzdělávací semináře "Systém prevence kriminality v Hlavním měste Praze"</t>
  </si>
  <si>
    <t xml:space="preserve"> Extremismus a s ním související rizikové chování</t>
  </si>
  <si>
    <t>Město Přeštice</t>
  </si>
  <si>
    <t>Přeštice - Bezpečnostní řetízky na dveře pro seniory</t>
  </si>
  <si>
    <t>Město Ralsko</t>
  </si>
  <si>
    <t>Vybavení sportovního hřiště v Náhlově</t>
  </si>
  <si>
    <t xml:space="preserve"> Náhlovské víkendy 2013</t>
  </si>
  <si>
    <t>Víkendové a prázdninové aktivity pro děti a mládež z lokality Ploužnice - 2013</t>
  </si>
  <si>
    <t>Profesní příprava strážníků obecní policie</t>
  </si>
  <si>
    <t>Zřízení pozice Domovník</t>
  </si>
  <si>
    <t>Město Rumburk</t>
  </si>
  <si>
    <t>Rumburk - Asistenti prevence kriminality</t>
  </si>
  <si>
    <t>Město Semily</t>
  </si>
  <si>
    <t>Semily - letní tábor "Otevřené srdce"</t>
  </si>
  <si>
    <t>Sociální prevence jako součást SVI - 2013</t>
  </si>
  <si>
    <t>Asistent prevence kriminality - 2013</t>
  </si>
  <si>
    <t>Město Šternberk</t>
  </si>
  <si>
    <t>Asistenti prevence kriminality - navýšení počtu</t>
  </si>
  <si>
    <t>Pohovorová místnost</t>
  </si>
  <si>
    <t>Klubík 2013</t>
  </si>
  <si>
    <t>Prázdninové pobyty</t>
  </si>
  <si>
    <t>Město Teplá</t>
  </si>
  <si>
    <t>Trmice - Příměstský tábor</t>
  </si>
  <si>
    <t>SVI 2013</t>
  </si>
  <si>
    <t>Město Třeboň</t>
  </si>
  <si>
    <t>Město Třeboň - Intervenční program pro děti v péči kurátorů OSPOD Třeboň</t>
  </si>
  <si>
    <t>Třinec - Bezpečnostní řetízky</t>
  </si>
  <si>
    <t>Rok bez průšvihu</t>
  </si>
  <si>
    <t>V Ústí nad Labem řešíme společně</t>
  </si>
  <si>
    <t>Myslíme na Vás</t>
  </si>
  <si>
    <t>Stimulační a edukativní programy pro děti a mládež ze sociálně vyloučené lokality Střekov ve věku od 6 do 18 let</t>
  </si>
  <si>
    <t>Město Ústí nad Orlicí</t>
  </si>
  <si>
    <t>Podpora vzdělávání a trávení volného času rizikových a delikventních dětí a mládeže</t>
  </si>
  <si>
    <t>Město Valašské Meziříčí</t>
  </si>
  <si>
    <t>Odborná profesní příprava strážníků městské policie a policistů P ČR</t>
  </si>
  <si>
    <t>Vzdělávací a motivační program pro romské děti a mládež</t>
  </si>
  <si>
    <t>Fotopast - posílení</t>
  </si>
  <si>
    <t>Město Velké Hamry</t>
  </si>
  <si>
    <t>Víkendový pobyt pro děti a mládež 2013</t>
  </si>
  <si>
    <t>Výchovně rekreační letní dětský tábor 2013</t>
  </si>
  <si>
    <t>Víkendové pobyty a prodloužený pobyt</t>
  </si>
  <si>
    <t>Železný brod - Víkendová cesta k životu bez mříží - IV. krok</t>
  </si>
  <si>
    <t>Město Žlutice</t>
  </si>
  <si>
    <t>Valašské Meziříčí</t>
  </si>
  <si>
    <t>Dětský plácek u azylového domu pro matky s dětmi</t>
  </si>
  <si>
    <t>Obec Osoblaha</t>
  </si>
  <si>
    <t xml:space="preserve"> Pohyb neublíží tobě ani jiným II</t>
  </si>
  <si>
    <t>Vzdělávání a informovanost v řešení bezp. rizik spojených se soc. vyloučením</t>
  </si>
  <si>
    <t>Fotopasti</t>
  </si>
  <si>
    <t>Město Dubí</t>
  </si>
  <si>
    <t>Odborná a profesní příprava strážníků</t>
  </si>
  <si>
    <t>Město Jirkov</t>
  </si>
  <si>
    <t>Čipy na kola + čtečka čipů</t>
  </si>
  <si>
    <t>Klub FONTÁNA - rozšíření a zkvalitnění aktivit</t>
  </si>
  <si>
    <t>Šetření pocitu bezpečí v Duchcově</t>
  </si>
  <si>
    <t>Pouliční liga</t>
  </si>
  <si>
    <t xml:space="preserve">Část B. : Investiční dotace                                                                                          </t>
  </si>
  <si>
    <t xml:space="preserve">Přehled přidělených  dotací v roce 2013 na Program prevence kriminality v krajích, jejich použití a vypořádání. </t>
  </si>
  <si>
    <t xml:space="preserve">Sociálně psychologický výcvik </t>
  </si>
  <si>
    <t xml:space="preserve">Rozpis limitu finančních prostředků a jeho využití </t>
  </si>
  <si>
    <t>Vráceno do státního rozpočtu</t>
  </si>
  <si>
    <t>Nedočerpáno</t>
  </si>
  <si>
    <t>Celkové náklady na projekt</t>
  </si>
  <si>
    <t xml:space="preserve"> výše dotace</t>
  </si>
  <si>
    <t>Soluúčast, (vlastní + jiné)</t>
  </si>
  <si>
    <t>Výše dotace</t>
  </si>
  <si>
    <t>Spoluúčast (vlastní + jiné)</t>
  </si>
  <si>
    <t>2. etapa rozšíření MKDS- lokalita Děčín IX</t>
  </si>
  <si>
    <t>Podíl realizátorů na projektu byl v průměru 33,69%</t>
  </si>
  <si>
    <t>Nebylo realizováno 7 projektů v hodnotě 2 334 000 Kč, z toho u 2 projektů v hodnotě 950 tis. Kč města Jaroměře, byl posunut termín dokončení do r. 2014</t>
  </si>
  <si>
    <t>Celkový součet za kraje po vypořádání dotací</t>
  </si>
  <si>
    <t>Stav fin. Prostředků k 31.12.2013</t>
  </si>
  <si>
    <t>Rozepsané fin prostředkyk 31.12.2013</t>
  </si>
  <si>
    <t>Vrácené  prostředkyv průběhu roku a poskytnuté k využití u jiného žadatele dotace do 31.12.2013</t>
  </si>
  <si>
    <t xml:space="preserve">Prostředky poskytnuté na projekty Prog. prev. krim. stav k vypořádání dotací k 31.12.2013                                                                                                                                                                      </t>
  </si>
  <si>
    <t>Městu Frenětát pod Radhoštěm bude poskytnuta dílčí část přenesené daňové povinnosti, která byla městem uhrazena ale nečerpána u UniCredit tj. 14702,25 Kč</t>
  </si>
  <si>
    <t xml:space="preserve">Přehled přidělených neinvestičních dotací v r. 2013 na Program prevence kriminality v obcích,  jejich použití a vypořádání se státním rozpočtem .                                                                                                                                 </t>
  </si>
  <si>
    <t xml:space="preserve">Přehed přidělení dotací a jejich čerpání v rámci Programu prevence kriminality v obcích - investiční dotace                                                                                  </t>
  </si>
  <si>
    <t>Janov nad Nisou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</si>
</sst>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#,###,###,##0.00"/>
    <numFmt numFmtId="168" formatCode="##,###,###,##0.000"/>
    <numFmt numFmtId="169" formatCode="##,###,###,##0.0"/>
    <numFmt numFmtId="170" formatCode="0.000"/>
    <numFmt numFmtId="171" formatCode="#,##0.00\ _K_č"/>
    <numFmt numFmtId="172" formatCode="0.0000"/>
    <numFmt numFmtId="173" formatCode="#,##0.0000"/>
  </numFmts>
  <fonts count="27">
    <font>
      <sz val="10"/>
      <name val="Arial"/>
      <family val="0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color indexed="10"/>
      <name val="Arial"/>
      <family val="0"/>
    </font>
    <font>
      <b/>
      <sz val="9"/>
      <color indexed="10"/>
      <name val="MS Sans Serif"/>
      <family val="2"/>
    </font>
    <font>
      <b/>
      <sz val="8"/>
      <color indexed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color indexed="10"/>
      <name val="MS Sans Serif"/>
      <family val="2"/>
    </font>
    <font>
      <sz val="12"/>
      <name val="Arial"/>
      <family val="2"/>
    </font>
    <font>
      <b/>
      <sz val="8.5"/>
      <name val="MS Sans Serif"/>
      <family val="2"/>
    </font>
    <font>
      <b/>
      <sz val="9"/>
      <color indexed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12" fillId="0" borderId="3" xfId="0" applyFont="1" applyBorder="1" applyAlignment="1">
      <alignment/>
    </xf>
    <xf numFmtId="0" fontId="13" fillId="0" borderId="4" xfId="0" applyFont="1" applyBorder="1" applyAlignment="1">
      <alignment/>
    </xf>
    <xf numFmtId="165" fontId="16" fillId="2" borderId="5" xfId="0" applyNumberFormat="1" applyFont="1" applyFill="1" applyBorder="1" applyAlignment="1">
      <alignment/>
    </xf>
    <xf numFmtId="165" fontId="16" fillId="2" borderId="5" xfId="0" applyNumberFormat="1" applyFont="1" applyFill="1" applyBorder="1" applyAlignment="1">
      <alignment/>
    </xf>
    <xf numFmtId="165" fontId="16" fillId="2" borderId="5" xfId="0" applyNumberFormat="1" applyFont="1" applyFill="1" applyBorder="1" applyAlignment="1">
      <alignment wrapText="1"/>
    </xf>
    <xf numFmtId="4" fontId="16" fillId="2" borderId="5" xfId="0" applyNumberFormat="1" applyFont="1" applyFill="1" applyBorder="1" applyAlignment="1">
      <alignment/>
    </xf>
    <xf numFmtId="165" fontId="19" fillId="2" borderId="5" xfId="0" applyNumberFormat="1" applyFont="1" applyFill="1" applyBorder="1" applyAlignment="1">
      <alignment/>
    </xf>
    <xf numFmtId="4" fontId="19" fillId="2" borderId="5" xfId="0" applyNumberFormat="1" applyFont="1" applyFill="1" applyBorder="1" applyAlignment="1">
      <alignment/>
    </xf>
    <xf numFmtId="165" fontId="19" fillId="2" borderId="6" xfId="0" applyNumberFormat="1" applyFont="1" applyFill="1" applyBorder="1" applyAlignment="1">
      <alignment/>
    </xf>
    <xf numFmtId="165" fontId="19" fillId="2" borderId="7" xfId="0" applyNumberFormat="1" applyFont="1" applyFill="1" applyBorder="1" applyAlignment="1">
      <alignment/>
    </xf>
    <xf numFmtId="165" fontId="2" fillId="0" borderId="8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" fontId="2" fillId="0" borderId="5" xfId="0" applyNumberFormat="1" applyFont="1" applyFill="1" applyBorder="1" applyAlignment="1">
      <alignment/>
    </xf>
    <xf numFmtId="165" fontId="20" fillId="0" borderId="5" xfId="0" applyNumberFormat="1" applyFont="1" applyFill="1" applyBorder="1" applyAlignment="1">
      <alignment/>
    </xf>
    <xf numFmtId="165" fontId="2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16" fillId="2" borderId="8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7" fontId="16" fillId="2" borderId="9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4" fontId="16" fillId="2" borderId="5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0" fillId="0" borderId="5" xfId="0" applyNumberFormat="1" applyFont="1" applyFill="1" applyBorder="1" applyAlignment="1">
      <alignment/>
    </xf>
    <xf numFmtId="4" fontId="21" fillId="0" borderId="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7" fontId="20" fillId="0" borderId="5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16" fillId="2" borderId="11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6" fillId="2" borderId="9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6" fillId="2" borderId="9" xfId="0" applyNumberFormat="1" applyFont="1" applyFill="1" applyBorder="1" applyAlignment="1">
      <alignment/>
    </xf>
    <xf numFmtId="4" fontId="21" fillId="0" borderId="8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7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16" fillId="2" borderId="12" xfId="0" applyNumberFormat="1" applyFont="1" applyFill="1" applyBorder="1" applyAlignment="1">
      <alignment/>
    </xf>
    <xf numFmtId="4" fontId="16" fillId="2" borderId="8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16" fillId="2" borderId="14" xfId="0" applyNumberFormat="1" applyFont="1" applyFill="1" applyBorder="1" applyAlignment="1">
      <alignment/>
    </xf>
    <xf numFmtId="4" fontId="16" fillId="2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wrapText="1"/>
    </xf>
    <xf numFmtId="4" fontId="2" fillId="0" borderId="5" xfId="0" applyNumberFormat="1" applyFont="1" applyFill="1" applyBorder="1" applyAlignment="1">
      <alignment wrapText="1"/>
    </xf>
    <xf numFmtId="4" fontId="20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/>
    </xf>
    <xf numFmtId="3" fontId="5" fillId="0" borderId="16" xfId="0" applyNumberFormat="1" applyFont="1" applyFill="1" applyBorder="1" applyAlignment="1">
      <alignment horizontal="right"/>
    </xf>
    <xf numFmtId="0" fontId="17" fillId="0" borderId="0" xfId="0" applyFont="1" applyFill="1" applyAlignment="1">
      <alignment/>
    </xf>
    <xf numFmtId="4" fontId="16" fillId="2" borderId="11" xfId="0" applyNumberFormat="1" applyFont="1" applyFill="1" applyBorder="1" applyAlignment="1">
      <alignment/>
    </xf>
    <xf numFmtId="4" fontId="21" fillId="0" borderId="5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16" fillId="2" borderId="13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16" fillId="2" borderId="14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4" fontId="4" fillId="0" borderId="5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1" fillId="0" borderId="9" xfId="0" applyNumberFormat="1" applyFont="1" applyFill="1" applyBorder="1" applyAlignment="1">
      <alignment wrapText="1"/>
    </xf>
    <xf numFmtId="4" fontId="2" fillId="0" borderId="18" xfId="0" applyNumberFormat="1" applyFont="1" applyFill="1" applyBorder="1" applyAlignment="1">
      <alignment wrapText="1"/>
    </xf>
    <xf numFmtId="4" fontId="16" fillId="2" borderId="19" xfId="0" applyNumberFormat="1" applyFont="1" applyFill="1" applyBorder="1" applyAlignment="1">
      <alignment/>
    </xf>
    <xf numFmtId="4" fontId="16" fillId="2" borderId="2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20" fillId="0" borderId="5" xfId="0" applyNumberFormat="1" applyFont="1" applyBorder="1" applyAlignment="1">
      <alignment wrapText="1"/>
    </xf>
    <xf numFmtId="4" fontId="2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7" fillId="0" borderId="0" xfId="0" applyFont="1" applyFill="1" applyAlignment="1">
      <alignment/>
    </xf>
    <xf numFmtId="4" fontId="20" fillId="0" borderId="6" xfId="0" applyNumberFormat="1" applyFont="1" applyFill="1" applyBorder="1" applyAlignment="1">
      <alignment/>
    </xf>
    <xf numFmtId="4" fontId="20" fillId="0" borderId="5" xfId="0" applyNumberFormat="1" applyFont="1" applyFill="1" applyBorder="1" applyAlignment="1">
      <alignment/>
    </xf>
    <xf numFmtId="4" fontId="19" fillId="2" borderId="6" xfId="0" applyNumberFormat="1" applyFont="1" applyFill="1" applyBorder="1" applyAlignment="1">
      <alignment/>
    </xf>
    <xf numFmtId="4" fontId="20" fillId="0" borderId="5" xfId="0" applyNumberFormat="1" applyFont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7" fillId="0" borderId="0" xfId="0" applyNumberFormat="1" applyFont="1" applyAlignment="1">
      <alignment horizontal="right"/>
    </xf>
    <xf numFmtId="4" fontId="4" fillId="0" borderId="21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wrapText="1"/>
    </xf>
    <xf numFmtId="0" fontId="0" fillId="0" borderId="0" xfId="0" applyAlignment="1">
      <alignment/>
    </xf>
    <xf numFmtId="4" fontId="4" fillId="0" borderId="21" xfId="0" applyNumberFormat="1" applyFont="1" applyFill="1" applyBorder="1" applyAlignment="1">
      <alignment/>
    </xf>
    <xf numFmtId="4" fontId="23" fillId="0" borderId="0" xfId="0" applyNumberFormat="1" applyFont="1" applyFill="1" applyAlignment="1">
      <alignment horizontal="center" vertical="center"/>
    </xf>
    <xf numFmtId="4" fontId="3" fillId="0" borderId="9" xfId="0" applyNumberFormat="1" applyFont="1" applyFill="1" applyBorder="1" applyAlignment="1">
      <alignment/>
    </xf>
    <xf numFmtId="4" fontId="20" fillId="0" borderId="5" xfId="0" applyNumberFormat="1" applyFont="1" applyBorder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4" fontId="4" fillId="0" borderId="5" xfId="0" applyNumberFormat="1" applyFont="1" applyFill="1" applyBorder="1" applyAlignment="1">
      <alignment horizontal="right"/>
    </xf>
    <xf numFmtId="4" fontId="14" fillId="2" borderId="5" xfId="0" applyNumberFormat="1" applyFont="1" applyFill="1" applyBorder="1" applyAlignment="1">
      <alignment/>
    </xf>
    <xf numFmtId="4" fontId="14" fillId="2" borderId="12" xfId="0" applyNumberFormat="1" applyFont="1" applyFill="1" applyBorder="1" applyAlignment="1">
      <alignment/>
    </xf>
    <xf numFmtId="4" fontId="14" fillId="2" borderId="8" xfId="0" applyNumberFormat="1" applyFont="1" applyFill="1" applyBorder="1" applyAlignment="1">
      <alignment/>
    </xf>
    <xf numFmtId="0" fontId="4" fillId="0" borderId="23" xfId="0" applyFont="1" applyFill="1" applyBorder="1" applyAlignment="1">
      <alignment horizontal="left"/>
    </xf>
    <xf numFmtId="4" fontId="14" fillId="2" borderId="5" xfId="0" applyNumberFormat="1" applyFont="1" applyFill="1" applyBorder="1" applyAlignment="1">
      <alignment/>
    </xf>
    <xf numFmtId="4" fontId="14" fillId="2" borderId="5" xfId="0" applyNumberFormat="1" applyFont="1" applyFill="1" applyBorder="1" applyAlignment="1">
      <alignment horizontal="right"/>
    </xf>
    <xf numFmtId="4" fontId="11" fillId="2" borderId="5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left" wrapText="1"/>
    </xf>
    <xf numFmtId="4" fontId="14" fillId="2" borderId="5" xfId="0" applyNumberFormat="1" applyFont="1" applyFill="1" applyBorder="1" applyAlignment="1">
      <alignment horizontal="right"/>
    </xf>
    <xf numFmtId="4" fontId="14" fillId="2" borderId="5" xfId="0" applyNumberFormat="1" applyFont="1" applyFill="1" applyBorder="1" applyAlignment="1">
      <alignment wrapText="1"/>
    </xf>
    <xf numFmtId="4" fontId="14" fillId="2" borderId="5" xfId="0" applyNumberFormat="1" applyFont="1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0" fontId="4" fillId="0" borderId="21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/>
    </xf>
    <xf numFmtId="0" fontId="11" fillId="0" borderId="21" xfId="0" applyNumberFormat="1" applyFont="1" applyFill="1" applyBorder="1" applyAlignment="1">
      <alignment/>
    </xf>
    <xf numFmtId="0" fontId="4" fillId="0" borderId="26" xfId="0" applyNumberFormat="1" applyFont="1" applyFill="1" applyBorder="1" applyAlignment="1">
      <alignment/>
    </xf>
    <xf numFmtId="0" fontId="14" fillId="2" borderId="16" xfId="0" applyFont="1" applyFill="1" applyBorder="1" applyAlignment="1">
      <alignment wrapText="1"/>
    </xf>
    <xf numFmtId="0" fontId="14" fillId="2" borderId="16" xfId="0" applyFont="1" applyFill="1" applyBorder="1" applyAlignment="1">
      <alignment horizontal="left" wrapText="1"/>
    </xf>
    <xf numFmtId="0" fontId="4" fillId="0" borderId="16" xfId="0" applyFont="1" applyBorder="1" applyAlignment="1">
      <alignment/>
    </xf>
    <xf numFmtId="0" fontId="14" fillId="2" borderId="27" xfId="0" applyFont="1" applyFill="1" applyBorder="1" applyAlignment="1">
      <alignment horizontal="left" wrapText="1"/>
    </xf>
    <xf numFmtId="0" fontId="14" fillId="2" borderId="23" xfId="0" applyFont="1" applyFill="1" applyBorder="1" applyAlignment="1">
      <alignment horizontal="left" wrapText="1"/>
    </xf>
    <xf numFmtId="0" fontId="14" fillId="2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14" fillId="2" borderId="27" xfId="0" applyFont="1" applyFill="1" applyBorder="1" applyAlignment="1">
      <alignment wrapText="1"/>
    </xf>
    <xf numFmtId="0" fontId="14" fillId="2" borderId="28" xfId="0" applyFont="1" applyFill="1" applyBorder="1" applyAlignment="1">
      <alignment horizontal="left" wrapText="1"/>
    </xf>
    <xf numFmtId="0" fontId="4" fillId="0" borderId="28" xfId="0" applyFont="1" applyFill="1" applyBorder="1" applyAlignment="1">
      <alignment horizontal="left"/>
    </xf>
    <xf numFmtId="0" fontId="14" fillId="2" borderId="16" xfId="0" applyFont="1" applyFill="1" applyBorder="1" applyAlignment="1">
      <alignment wrapText="1"/>
    </xf>
    <xf numFmtId="0" fontId="4" fillId="0" borderId="24" xfId="0" applyFont="1" applyBorder="1" applyAlignment="1">
      <alignment/>
    </xf>
    <xf numFmtId="0" fontId="14" fillId="2" borderId="24" xfId="0" applyFont="1" applyFill="1" applyBorder="1" applyAlignment="1">
      <alignment wrapText="1"/>
    </xf>
    <xf numFmtId="0" fontId="4" fillId="0" borderId="24" xfId="0" applyFont="1" applyFill="1" applyBorder="1" applyAlignment="1">
      <alignment/>
    </xf>
    <xf numFmtId="0" fontId="11" fillId="2" borderId="24" xfId="0" applyFont="1" applyFill="1" applyBorder="1" applyAlignment="1">
      <alignment horizontal="left" wrapText="1"/>
    </xf>
    <xf numFmtId="0" fontId="11" fillId="2" borderId="29" xfId="0" applyFont="1" applyFill="1" applyBorder="1" applyAlignment="1">
      <alignment horizontal="left" wrapText="1"/>
    </xf>
    <xf numFmtId="0" fontId="11" fillId="2" borderId="30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left" wrapText="1"/>
    </xf>
    <xf numFmtId="0" fontId="14" fillId="2" borderId="29" xfId="0" applyFont="1" applyFill="1" applyBorder="1" applyAlignment="1">
      <alignment wrapText="1"/>
    </xf>
    <xf numFmtId="0" fontId="11" fillId="2" borderId="0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/>
    </xf>
    <xf numFmtId="0" fontId="14" fillId="2" borderId="24" xfId="0" applyFont="1" applyFill="1" applyBorder="1" applyAlignment="1">
      <alignment wrapText="1"/>
    </xf>
    <xf numFmtId="0" fontId="11" fillId="2" borderId="24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3" fontId="14" fillId="2" borderId="16" xfId="0" applyNumberFormat="1" applyFont="1" applyFill="1" applyBorder="1" applyAlignment="1">
      <alignment/>
    </xf>
    <xf numFmtId="3" fontId="14" fillId="2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14" fillId="2" borderId="27" xfId="0" applyNumberFormat="1" applyFont="1" applyFill="1" applyBorder="1" applyAlignment="1">
      <alignment horizontal="right"/>
    </xf>
    <xf numFmtId="3" fontId="14" fillId="2" borderId="2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14" fillId="2" borderId="16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14" fillId="2" borderId="27" xfId="0" applyNumberFormat="1" applyFont="1" applyFill="1" applyBorder="1" applyAlignment="1">
      <alignment/>
    </xf>
    <xf numFmtId="3" fontId="14" fillId="2" borderId="16" xfId="0" applyNumberFormat="1" applyFont="1" applyFill="1" applyBorder="1" applyAlignment="1">
      <alignment horizontal="right" wrapText="1"/>
    </xf>
    <xf numFmtId="3" fontId="5" fillId="0" borderId="28" xfId="0" applyNumberFormat="1" applyFont="1" applyFill="1" applyBorder="1" applyAlignment="1">
      <alignment horizontal="right"/>
    </xf>
    <xf numFmtId="3" fontId="14" fillId="2" borderId="16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 horizontal="right"/>
    </xf>
    <xf numFmtId="4" fontId="14" fillId="2" borderId="31" xfId="0" applyNumberFormat="1" applyFont="1" applyFill="1" applyBorder="1" applyAlignment="1">
      <alignment/>
    </xf>
    <xf numFmtId="4" fontId="14" fillId="2" borderId="6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 horizontal="right"/>
    </xf>
    <xf numFmtId="4" fontId="4" fillId="0" borderId="6" xfId="0" applyNumberFormat="1" applyFont="1" applyFill="1" applyBorder="1" applyAlignment="1">
      <alignment/>
    </xf>
    <xf numFmtId="4" fontId="14" fillId="2" borderId="32" xfId="0" applyNumberFormat="1" applyFont="1" applyFill="1" applyBorder="1" applyAlignment="1">
      <alignment/>
    </xf>
    <xf numFmtId="4" fontId="14" fillId="2" borderId="33" xfId="0" applyNumberFormat="1" applyFont="1" applyFill="1" applyBorder="1" applyAlignment="1">
      <alignment/>
    </xf>
    <xf numFmtId="4" fontId="14" fillId="2" borderId="34" xfId="0" applyNumberFormat="1" applyFont="1" applyFill="1" applyBorder="1" applyAlignment="1">
      <alignment/>
    </xf>
    <xf numFmtId="4" fontId="14" fillId="2" borderId="35" xfId="0" applyNumberFormat="1" applyFont="1" applyFill="1" applyBorder="1" applyAlignment="1">
      <alignment/>
    </xf>
    <xf numFmtId="4" fontId="14" fillId="2" borderId="31" xfId="0" applyNumberFormat="1" applyFont="1" applyFill="1" applyBorder="1" applyAlignment="1">
      <alignment/>
    </xf>
    <xf numFmtId="4" fontId="14" fillId="2" borderId="6" xfId="0" applyNumberFormat="1" applyFont="1" applyFill="1" applyBorder="1" applyAlignment="1">
      <alignment horizontal="right"/>
    </xf>
    <xf numFmtId="4" fontId="14" fillId="2" borderId="6" xfId="0" applyNumberFormat="1" applyFont="1" applyFill="1" applyBorder="1" applyAlignment="1">
      <alignment/>
    </xf>
    <xf numFmtId="4" fontId="14" fillId="2" borderId="31" xfId="0" applyNumberFormat="1" applyFont="1" applyFill="1" applyBorder="1" applyAlignment="1">
      <alignment horizontal="right"/>
    </xf>
    <xf numFmtId="4" fontId="14" fillId="2" borderId="6" xfId="0" applyNumberFormat="1" applyFont="1" applyFill="1" applyBorder="1" applyAlignment="1">
      <alignment horizontal="right"/>
    </xf>
    <xf numFmtId="4" fontId="14" fillId="2" borderId="31" xfId="0" applyNumberFormat="1" applyFont="1" applyFill="1" applyBorder="1" applyAlignment="1">
      <alignment wrapText="1"/>
    </xf>
    <xf numFmtId="4" fontId="14" fillId="2" borderId="6" xfId="0" applyNumberFormat="1" applyFont="1" applyFill="1" applyBorder="1" applyAlignment="1">
      <alignment horizontal="right" wrapText="1"/>
    </xf>
    <xf numFmtId="4" fontId="14" fillId="2" borderId="31" xfId="0" applyNumberFormat="1" applyFont="1" applyFill="1" applyBorder="1" applyAlignment="1">
      <alignment/>
    </xf>
    <xf numFmtId="4" fontId="14" fillId="2" borderId="6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6" xfId="0" applyNumberFormat="1" applyFont="1" applyFill="1" applyBorder="1" applyAlignment="1">
      <alignment/>
    </xf>
    <xf numFmtId="4" fontId="14" fillId="2" borderId="31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/>
    </xf>
    <xf numFmtId="4" fontId="4" fillId="0" borderId="31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14" fillId="2" borderId="6" xfId="0" applyNumberFormat="1" applyFont="1" applyFill="1" applyBorder="1" applyAlignment="1">
      <alignment wrapText="1"/>
    </xf>
    <xf numFmtId="4" fontId="4" fillId="0" borderId="31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1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14" fillId="2" borderId="27" xfId="0" applyNumberFormat="1" applyFont="1" applyFill="1" applyBorder="1" applyAlignment="1">
      <alignment/>
    </xf>
    <xf numFmtId="4" fontId="14" fillId="2" borderId="23" xfId="0" applyNumberFormat="1" applyFont="1" applyFill="1" applyBorder="1" applyAlignment="1">
      <alignment/>
    </xf>
    <xf numFmtId="4" fontId="11" fillId="2" borderId="16" xfId="0" applyNumberFormat="1" applyFont="1" applyFill="1" applyBorder="1" applyAlignment="1">
      <alignment horizontal="right"/>
    </xf>
    <xf numFmtId="4" fontId="14" fillId="2" borderId="16" xfId="0" applyNumberFormat="1" applyFont="1" applyFill="1" applyBorder="1" applyAlignment="1">
      <alignment/>
    </xf>
    <xf numFmtId="4" fontId="14" fillId="2" borderId="16" xfId="0" applyNumberFormat="1" applyFont="1" applyFill="1" applyBorder="1" applyAlignment="1">
      <alignment horizontal="right"/>
    </xf>
    <xf numFmtId="4" fontId="14" fillId="2" borderId="16" xfId="0" applyNumberFormat="1" applyFont="1" applyFill="1" applyBorder="1" applyAlignment="1">
      <alignment/>
    </xf>
    <xf numFmtId="4" fontId="14" fillId="2" borderId="16" xfId="0" applyNumberFormat="1" applyFont="1" applyFill="1" applyBorder="1" applyAlignment="1">
      <alignment horizontal="right"/>
    </xf>
    <xf numFmtId="4" fontId="14" fillId="2" borderId="16" xfId="0" applyNumberFormat="1" applyFont="1" applyFill="1" applyBorder="1" applyAlignment="1">
      <alignment wrapText="1"/>
    </xf>
    <xf numFmtId="4" fontId="7" fillId="0" borderId="36" xfId="0" applyNumberFormat="1" applyFont="1" applyBorder="1" applyAlignment="1">
      <alignment/>
    </xf>
    <xf numFmtId="4" fontId="8" fillId="0" borderId="37" xfId="0" applyNumberFormat="1" applyFont="1" applyBorder="1" applyAlignment="1">
      <alignment/>
    </xf>
    <xf numFmtId="4" fontId="7" fillId="0" borderId="38" xfId="0" applyNumberFormat="1" applyFont="1" applyBorder="1" applyAlignment="1">
      <alignment/>
    </xf>
    <xf numFmtId="165" fontId="19" fillId="2" borderId="39" xfId="0" applyNumberFormat="1" applyFont="1" applyFill="1" applyBorder="1" applyAlignment="1">
      <alignment/>
    </xf>
    <xf numFmtId="49" fontId="20" fillId="0" borderId="16" xfId="0" applyNumberFormat="1" applyFont="1" applyBorder="1" applyAlignment="1">
      <alignment wrapText="1"/>
    </xf>
    <xf numFmtId="0" fontId="16" fillId="2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16" fillId="2" borderId="40" xfId="0" applyFont="1" applyFill="1" applyBorder="1" applyAlignment="1">
      <alignment wrapText="1"/>
    </xf>
    <xf numFmtId="0" fontId="18" fillId="2" borderId="16" xfId="0" applyFont="1" applyFill="1" applyBorder="1" applyAlignment="1">
      <alignment wrapText="1"/>
    </xf>
    <xf numFmtId="171" fontId="20" fillId="0" borderId="31" xfId="0" applyNumberFormat="1" applyFont="1" applyBorder="1" applyAlignment="1">
      <alignment/>
    </xf>
    <xf numFmtId="165" fontId="2" fillId="0" borderId="41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/>
    </xf>
    <xf numFmtId="165" fontId="19" fillId="2" borderId="31" xfId="0" applyNumberFormat="1" applyFont="1" applyFill="1" applyBorder="1" applyAlignment="1">
      <alignment/>
    </xf>
    <xf numFmtId="167" fontId="20" fillId="0" borderId="31" xfId="0" applyNumberFormat="1" applyFont="1" applyFill="1" applyBorder="1" applyAlignment="1">
      <alignment/>
    </xf>
    <xf numFmtId="167" fontId="20" fillId="0" borderId="26" xfId="0" applyNumberFormat="1" applyFont="1" applyFill="1" applyBorder="1" applyAlignment="1">
      <alignment/>
    </xf>
    <xf numFmtId="4" fontId="20" fillId="0" borderId="6" xfId="0" applyNumberFormat="1" applyFont="1" applyFill="1" applyBorder="1" applyAlignment="1">
      <alignment/>
    </xf>
    <xf numFmtId="4" fontId="20" fillId="0" borderId="31" xfId="0" applyNumberFormat="1" applyFont="1" applyFill="1" applyBorder="1" applyAlignment="1">
      <alignment/>
    </xf>
    <xf numFmtId="4" fontId="19" fillId="2" borderId="31" xfId="0" applyNumberFormat="1" applyFont="1" applyFill="1" applyBorder="1" applyAlignment="1">
      <alignment/>
    </xf>
    <xf numFmtId="165" fontId="19" fillId="2" borderId="4" xfId="0" applyNumberFormat="1" applyFont="1" applyFill="1" applyBorder="1" applyAlignment="1">
      <alignment/>
    </xf>
    <xf numFmtId="4" fontId="19" fillId="2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19" fillId="2" borderId="7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2" fillId="0" borderId="42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0" fillId="0" borderId="16" xfId="0" applyNumberFormat="1" applyFont="1" applyFill="1" applyBorder="1" applyAlignment="1">
      <alignment/>
    </xf>
    <xf numFmtId="4" fontId="19" fillId="2" borderId="40" xfId="0" applyNumberFormat="1" applyFont="1" applyFill="1" applyBorder="1" applyAlignment="1">
      <alignment/>
    </xf>
    <xf numFmtId="0" fontId="20" fillId="0" borderId="24" xfId="0" applyFont="1" applyBorder="1" applyAlignment="1">
      <alignment wrapText="1"/>
    </xf>
    <xf numFmtId="165" fontId="16" fillId="2" borderId="18" xfId="0" applyNumberFormat="1" applyFont="1" applyFill="1" applyBorder="1" applyAlignment="1">
      <alignment/>
    </xf>
    <xf numFmtId="49" fontId="2" fillId="0" borderId="28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16" fillId="2" borderId="43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wrapText="1"/>
    </xf>
    <xf numFmtId="49" fontId="2" fillId="0" borderId="16" xfId="0" applyNumberFormat="1" applyFont="1" applyFill="1" applyBorder="1" applyAlignment="1">
      <alignment wrapText="1"/>
    </xf>
    <xf numFmtId="49" fontId="16" fillId="2" borderId="16" xfId="0" applyNumberFormat="1" applyFont="1" applyFill="1" applyBorder="1" applyAlignment="1">
      <alignment wrapText="1"/>
    </xf>
    <xf numFmtId="49" fontId="2" fillId="0" borderId="16" xfId="0" applyNumberFormat="1" applyFont="1" applyBorder="1" applyAlignment="1">
      <alignment/>
    </xf>
    <xf numFmtId="49" fontId="2" fillId="0" borderId="16" xfId="0" applyNumberFormat="1" applyFont="1" applyFill="1" applyBorder="1" applyAlignment="1">
      <alignment wrapText="1"/>
    </xf>
    <xf numFmtId="49" fontId="2" fillId="0" borderId="27" xfId="0" applyNumberFormat="1" applyFont="1" applyFill="1" applyBorder="1" applyAlignment="1">
      <alignment wrapText="1"/>
    </xf>
    <xf numFmtId="49" fontId="16" fillId="2" borderId="42" xfId="0" applyNumberFormat="1" applyFont="1" applyFill="1" applyBorder="1" applyAlignment="1">
      <alignment wrapText="1"/>
    </xf>
    <xf numFmtId="49" fontId="16" fillId="2" borderId="44" xfId="0" applyNumberFormat="1" applyFont="1" applyFill="1" applyBorder="1" applyAlignment="1">
      <alignment wrapText="1"/>
    </xf>
    <xf numFmtId="49" fontId="2" fillId="0" borderId="28" xfId="0" applyNumberFormat="1" applyFont="1" applyFill="1" applyBorder="1" applyAlignment="1">
      <alignment wrapText="1"/>
    </xf>
    <xf numFmtId="49" fontId="2" fillId="0" borderId="42" xfId="0" applyNumberFormat="1" applyFont="1" applyFill="1" applyBorder="1" applyAlignment="1">
      <alignment wrapText="1"/>
    </xf>
    <xf numFmtId="49" fontId="2" fillId="0" borderId="40" xfId="0" applyNumberFormat="1" applyFont="1" applyFill="1" applyBorder="1" applyAlignment="1">
      <alignment wrapText="1"/>
    </xf>
    <xf numFmtId="49" fontId="2" fillId="0" borderId="23" xfId="0" applyNumberFormat="1" applyFont="1" applyFill="1" applyBorder="1" applyAlignment="1">
      <alignment wrapText="1"/>
    </xf>
    <xf numFmtId="49" fontId="21" fillId="0" borderId="16" xfId="0" applyNumberFormat="1" applyFont="1" applyFill="1" applyBorder="1" applyAlignment="1">
      <alignment wrapText="1"/>
    </xf>
    <xf numFmtId="49" fontId="16" fillId="2" borderId="23" xfId="0" applyNumberFormat="1" applyFont="1" applyFill="1" applyBorder="1" applyAlignment="1">
      <alignment wrapText="1"/>
    </xf>
    <xf numFmtId="49" fontId="21" fillId="0" borderId="16" xfId="0" applyNumberFormat="1" applyFont="1" applyFill="1" applyBorder="1" applyAlignment="1">
      <alignment wrapText="1"/>
    </xf>
    <xf numFmtId="49" fontId="16" fillId="2" borderId="43" xfId="0" applyNumberFormat="1" applyFont="1" applyFill="1" applyBorder="1" applyAlignment="1">
      <alignment wrapText="1"/>
    </xf>
    <xf numFmtId="49" fontId="20" fillId="0" borderId="16" xfId="0" applyNumberFormat="1" applyFont="1" applyBorder="1" applyAlignment="1">
      <alignment wrapText="1"/>
    </xf>
    <xf numFmtId="49" fontId="16" fillId="2" borderId="27" xfId="0" applyNumberFormat="1" applyFont="1" applyFill="1" applyBorder="1" applyAlignment="1">
      <alignment wrapText="1"/>
    </xf>
    <xf numFmtId="49" fontId="20" fillId="0" borderId="16" xfId="0" applyNumberFormat="1" applyFont="1" applyBorder="1" applyAlignment="1">
      <alignment wrapText="1"/>
    </xf>
    <xf numFmtId="49" fontId="16" fillId="2" borderId="16" xfId="0" applyNumberFormat="1" applyFont="1" applyFill="1" applyBorder="1" applyAlignment="1">
      <alignment wrapText="1"/>
    </xf>
    <xf numFmtId="49" fontId="16" fillId="2" borderId="40" xfId="0" applyNumberFormat="1" applyFont="1" applyFill="1" applyBorder="1" applyAlignment="1">
      <alignment wrapText="1"/>
    </xf>
    <xf numFmtId="167" fontId="16" fillId="2" borderId="45" xfId="0" applyNumberFormat="1" applyFont="1" applyFill="1" applyBorder="1" applyAlignment="1">
      <alignment/>
    </xf>
    <xf numFmtId="165" fontId="16" fillId="2" borderId="18" xfId="0" applyNumberFormat="1" applyFont="1" applyFill="1" applyBorder="1" applyAlignment="1">
      <alignment wrapText="1"/>
    </xf>
    <xf numFmtId="167" fontId="20" fillId="0" borderId="18" xfId="0" applyNumberFormat="1" applyFont="1" applyBorder="1" applyAlignment="1">
      <alignment/>
    </xf>
    <xf numFmtId="165" fontId="16" fillId="2" borderId="46" xfId="0" applyNumberFormat="1" applyFont="1" applyFill="1" applyBorder="1" applyAlignment="1">
      <alignment/>
    </xf>
    <xf numFmtId="165" fontId="16" fillId="2" borderId="47" xfId="0" applyNumberFormat="1" applyFont="1" applyFill="1" applyBorder="1" applyAlignment="1">
      <alignment/>
    </xf>
    <xf numFmtId="165" fontId="16" fillId="2" borderId="18" xfId="0" applyNumberFormat="1" applyFont="1" applyFill="1" applyBorder="1" applyAlignment="1">
      <alignment/>
    </xf>
    <xf numFmtId="4" fontId="16" fillId="2" borderId="47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16" fillId="2" borderId="18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2" borderId="43" xfId="0" applyFill="1" applyBorder="1" applyAlignment="1">
      <alignment wrapText="1"/>
    </xf>
    <xf numFmtId="49" fontId="15" fillId="2" borderId="43" xfId="0" applyNumberFormat="1" applyFont="1" applyFill="1" applyBorder="1" applyAlignment="1">
      <alignment wrapText="1"/>
    </xf>
    <xf numFmtId="0" fontId="16" fillId="2" borderId="43" xfId="0" applyFont="1" applyFill="1" applyBorder="1" applyAlignment="1">
      <alignment wrapText="1"/>
    </xf>
    <xf numFmtId="0" fontId="0" fillId="0" borderId="48" xfId="0" applyBorder="1" applyAlignment="1">
      <alignment/>
    </xf>
    <xf numFmtId="0" fontId="16" fillId="2" borderId="28" xfId="0" applyFont="1" applyFill="1" applyBorder="1" applyAlignment="1">
      <alignment wrapText="1"/>
    </xf>
    <xf numFmtId="0" fontId="16" fillId="2" borderId="44" xfId="0" applyFont="1" applyFill="1" applyBorder="1" applyAlignment="1">
      <alignment wrapText="1"/>
    </xf>
    <xf numFmtId="49" fontId="20" fillId="0" borderId="23" xfId="0" applyNumberFormat="1" applyFont="1" applyBorder="1" applyAlignment="1">
      <alignment wrapText="1"/>
    </xf>
    <xf numFmtId="0" fontId="21" fillId="0" borderId="16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165" fontId="16" fillId="2" borderId="16" xfId="0" applyNumberFormat="1" applyFont="1" applyFill="1" applyBorder="1" applyAlignment="1">
      <alignment/>
    </xf>
    <xf numFmtId="49" fontId="15" fillId="2" borderId="42" xfId="0" applyNumberFormat="1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16" fillId="2" borderId="23" xfId="0" applyFont="1" applyFill="1" applyBorder="1" applyAlignment="1">
      <alignment wrapText="1"/>
    </xf>
    <xf numFmtId="49" fontId="15" fillId="2" borderId="16" xfId="0" applyNumberFormat="1" applyFont="1" applyFill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20" fillId="0" borderId="27" xfId="0" applyNumberFormat="1" applyFont="1" applyBorder="1" applyAlignment="1">
      <alignment wrapText="1"/>
    </xf>
    <xf numFmtId="49" fontId="2" fillId="2" borderId="16" xfId="0" applyNumberFormat="1" applyFont="1" applyFill="1" applyBorder="1" applyAlignment="1">
      <alignment wrapText="1"/>
    </xf>
    <xf numFmtId="0" fontId="16" fillId="2" borderId="42" xfId="0" applyFont="1" applyFill="1" applyBorder="1" applyAlignment="1">
      <alignment wrapText="1"/>
    </xf>
    <xf numFmtId="0" fontId="13" fillId="2" borderId="27" xfId="0" applyFont="1" applyFill="1" applyBorder="1" applyAlignment="1">
      <alignment wrapText="1"/>
    </xf>
    <xf numFmtId="0" fontId="17" fillId="2" borderId="23" xfId="0" applyFont="1" applyFill="1" applyBorder="1" applyAlignment="1">
      <alignment wrapText="1"/>
    </xf>
    <xf numFmtId="0" fontId="17" fillId="2" borderId="16" xfId="0" applyFont="1" applyFill="1" applyBorder="1" applyAlignment="1">
      <alignment wrapText="1"/>
    </xf>
    <xf numFmtId="49" fontId="15" fillId="2" borderId="40" xfId="0" applyNumberFormat="1" applyFont="1" applyFill="1" applyBorder="1" applyAlignment="1">
      <alignment wrapText="1"/>
    </xf>
    <xf numFmtId="4" fontId="3" fillId="0" borderId="45" xfId="0" applyNumberFormat="1" applyFont="1" applyFill="1" applyBorder="1" applyAlignment="1">
      <alignment/>
    </xf>
    <xf numFmtId="4" fontId="1" fillId="0" borderId="45" xfId="0" applyNumberFormat="1" applyFont="1" applyFill="1" applyBorder="1" applyAlignment="1">
      <alignment wrapText="1"/>
    </xf>
    <xf numFmtId="4" fontId="2" fillId="0" borderId="47" xfId="0" applyNumberFormat="1" applyFont="1" applyFill="1" applyBorder="1" applyAlignment="1">
      <alignment wrapText="1"/>
    </xf>
    <xf numFmtId="4" fontId="16" fillId="2" borderId="49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16" fillId="2" borderId="45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0" fillId="0" borderId="18" xfId="0" applyNumberFormat="1" applyFont="1" applyFill="1" applyBorder="1" applyAlignment="1">
      <alignment/>
    </xf>
    <xf numFmtId="4" fontId="16" fillId="2" borderId="15" xfId="0" applyNumberFormat="1" applyFont="1" applyFill="1" applyBorder="1" applyAlignment="1">
      <alignment/>
    </xf>
    <xf numFmtId="4" fontId="16" fillId="2" borderId="46" xfId="0" applyNumberFormat="1" applyFont="1" applyFill="1" applyBorder="1" applyAlignment="1">
      <alignment/>
    </xf>
    <xf numFmtId="4" fontId="21" fillId="0" borderId="47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4" fontId="21" fillId="0" borderId="18" xfId="0" applyNumberFormat="1" applyFont="1" applyFill="1" applyBorder="1" applyAlignment="1">
      <alignment/>
    </xf>
    <xf numFmtId="4" fontId="16" fillId="2" borderId="45" xfId="0" applyNumberFormat="1" applyFont="1" applyFill="1" applyBorder="1" applyAlignment="1">
      <alignment/>
    </xf>
    <xf numFmtId="4" fontId="2" fillId="0" borderId="47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2" fillId="0" borderId="52" xfId="0" applyNumberFormat="1" applyFont="1" applyFill="1" applyBorder="1" applyAlignment="1">
      <alignment/>
    </xf>
    <xf numFmtId="4" fontId="16" fillId="2" borderId="18" xfId="0" applyNumberFormat="1" applyFont="1" applyFill="1" applyBorder="1" applyAlignment="1">
      <alignment/>
    </xf>
    <xf numFmtId="4" fontId="16" fillId="2" borderId="51" xfId="0" applyNumberFormat="1" applyFont="1" applyFill="1" applyBorder="1" applyAlignment="1">
      <alignment/>
    </xf>
    <xf numFmtId="4" fontId="2" fillId="0" borderId="50" xfId="0" applyNumberFormat="1" applyFont="1" applyFill="1" applyBorder="1" applyAlignment="1">
      <alignment/>
    </xf>
    <xf numFmtId="4" fontId="2" fillId="0" borderId="15" xfId="0" applyNumberFormat="1" applyFont="1" applyFill="1" applyBorder="1" applyAlignment="1">
      <alignment/>
    </xf>
    <xf numFmtId="4" fontId="16" fillId="2" borderId="51" xfId="0" applyNumberFormat="1" applyFont="1" applyFill="1" applyBorder="1" applyAlignment="1">
      <alignment/>
    </xf>
    <xf numFmtId="4" fontId="16" fillId="2" borderId="50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 wrapText="1"/>
    </xf>
    <xf numFmtId="4" fontId="16" fillId="2" borderId="18" xfId="0" applyNumberFormat="1" applyFont="1" applyFill="1" applyBorder="1" applyAlignment="1">
      <alignment wrapText="1"/>
    </xf>
    <xf numFmtId="165" fontId="2" fillId="0" borderId="23" xfId="0" applyNumberFormat="1" applyFont="1" applyFill="1" applyBorder="1" applyAlignment="1">
      <alignment wrapText="1"/>
    </xf>
    <xf numFmtId="165" fontId="2" fillId="0" borderId="16" xfId="0" applyNumberFormat="1" applyFont="1" applyFill="1" applyBorder="1" applyAlignment="1">
      <alignment wrapText="1"/>
    </xf>
    <xf numFmtId="165" fontId="16" fillId="2" borderId="43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7" fontId="16" fillId="2" borderId="43" xfId="0" applyNumberFormat="1" applyFont="1" applyFill="1" applyBorder="1" applyAlignment="1">
      <alignment/>
    </xf>
    <xf numFmtId="167" fontId="2" fillId="0" borderId="23" xfId="0" applyNumberFormat="1" applyFont="1" applyFill="1" applyBorder="1" applyAlignment="1">
      <alignment/>
    </xf>
    <xf numFmtId="167" fontId="2" fillId="0" borderId="16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16" fillId="2" borderId="16" xfId="0" applyNumberFormat="1" applyFont="1" applyFill="1" applyBorder="1" applyAlignment="1">
      <alignment wrapText="1"/>
    </xf>
    <xf numFmtId="167" fontId="20" fillId="0" borderId="16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wrapText="1"/>
    </xf>
    <xf numFmtId="165" fontId="2" fillId="0" borderId="16" xfId="0" applyNumberFormat="1" applyFont="1" applyFill="1" applyBorder="1" applyAlignment="1">
      <alignment/>
    </xf>
    <xf numFmtId="165" fontId="16" fillId="2" borderId="28" xfId="0" applyNumberFormat="1" applyFont="1" applyFill="1" applyBorder="1" applyAlignment="1">
      <alignment/>
    </xf>
    <xf numFmtId="165" fontId="16" fillId="2" borderId="44" xfId="0" applyNumberFormat="1" applyFont="1" applyFill="1" applyBorder="1" applyAlignment="1">
      <alignment/>
    </xf>
    <xf numFmtId="167" fontId="20" fillId="0" borderId="23" xfId="0" applyNumberFormat="1" applyFont="1" applyBorder="1" applyAlignment="1">
      <alignment/>
    </xf>
    <xf numFmtId="165" fontId="16" fillId="2" borderId="43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8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/>
    </xf>
    <xf numFmtId="165" fontId="2" fillId="0" borderId="42" xfId="0" applyNumberFormat="1" applyFont="1" applyFill="1" applyBorder="1" applyAlignment="1">
      <alignment/>
    </xf>
    <xf numFmtId="165" fontId="2" fillId="0" borderId="40" xfId="0" applyNumberFormat="1" applyFont="1" applyFill="1" applyBorder="1" applyAlignment="1">
      <alignment/>
    </xf>
    <xf numFmtId="165" fontId="2" fillId="0" borderId="42" xfId="0" applyNumberFormat="1" applyFont="1" applyFill="1" applyBorder="1" applyAlignment="1">
      <alignment/>
    </xf>
    <xf numFmtId="167" fontId="16" fillId="2" borderId="42" xfId="0" applyNumberFormat="1" applyFont="1" applyFill="1" applyBorder="1" applyAlignment="1">
      <alignment/>
    </xf>
    <xf numFmtId="165" fontId="16" fillId="2" borderId="23" xfId="0" applyNumberFormat="1" applyFont="1" applyFill="1" applyBorder="1" applyAlignment="1">
      <alignment/>
    </xf>
    <xf numFmtId="165" fontId="16" fillId="2" borderId="16" xfId="0" applyNumberFormat="1" applyFont="1" applyFill="1" applyBorder="1" applyAlignment="1">
      <alignment/>
    </xf>
    <xf numFmtId="165" fontId="21" fillId="0" borderId="16" xfId="0" applyNumberFormat="1" applyFont="1" applyFill="1" applyBorder="1" applyAlignment="1">
      <alignment/>
    </xf>
    <xf numFmtId="167" fontId="2" fillId="0" borderId="16" xfId="0" applyNumberFormat="1" applyFont="1" applyBorder="1" applyAlignment="1">
      <alignment/>
    </xf>
    <xf numFmtId="165" fontId="2" fillId="0" borderId="28" xfId="0" applyNumberFormat="1" applyFont="1" applyFill="1" applyBorder="1" applyAlignment="1">
      <alignment/>
    </xf>
    <xf numFmtId="165" fontId="21" fillId="0" borderId="23" xfId="0" applyNumberFormat="1" applyFont="1" applyFill="1" applyBorder="1" applyAlignment="1">
      <alignment/>
    </xf>
    <xf numFmtId="167" fontId="2" fillId="0" borderId="28" xfId="0" applyNumberFormat="1" applyFont="1" applyFill="1" applyBorder="1" applyAlignment="1">
      <alignment/>
    </xf>
    <xf numFmtId="165" fontId="16" fillId="2" borderId="42" xfId="0" applyNumberFormat="1" applyFont="1" applyFill="1" applyBorder="1" applyAlignment="1">
      <alignment/>
    </xf>
    <xf numFmtId="167" fontId="2" fillId="0" borderId="28" xfId="0" applyNumberFormat="1" applyFont="1" applyFill="1" applyBorder="1" applyAlignment="1">
      <alignment/>
    </xf>
    <xf numFmtId="165" fontId="16" fillId="2" borderId="27" xfId="0" applyNumberFormat="1" applyFont="1" applyFill="1" applyBorder="1" applyAlignment="1">
      <alignment/>
    </xf>
    <xf numFmtId="4" fontId="16" fillId="2" borderId="23" xfId="0" applyNumberFormat="1" applyFont="1" applyFill="1" applyBorder="1" applyAlignment="1">
      <alignment/>
    </xf>
    <xf numFmtId="167" fontId="20" fillId="0" borderId="16" xfId="0" applyNumberFormat="1" applyFont="1" applyBorder="1" applyAlignment="1">
      <alignment wrapText="1"/>
    </xf>
    <xf numFmtId="167" fontId="20" fillId="0" borderId="16" xfId="0" applyNumberFormat="1" applyFont="1" applyBorder="1" applyAlignment="1">
      <alignment/>
    </xf>
    <xf numFmtId="165" fontId="2" fillId="0" borderId="16" xfId="0" applyNumberFormat="1" applyFont="1" applyFill="1" applyBorder="1" applyAlignment="1">
      <alignment wrapText="1"/>
    </xf>
    <xf numFmtId="4" fontId="2" fillId="0" borderId="16" xfId="0" applyNumberFormat="1" applyFont="1" applyFill="1" applyBorder="1" applyAlignment="1">
      <alignment/>
    </xf>
    <xf numFmtId="4" fontId="16" fillId="2" borderId="16" xfId="0" applyNumberFormat="1" applyFont="1" applyFill="1" applyBorder="1" applyAlignment="1">
      <alignment/>
    </xf>
    <xf numFmtId="167" fontId="20" fillId="0" borderId="16" xfId="0" applyNumberFormat="1" applyFont="1" applyBorder="1" applyAlignment="1">
      <alignment/>
    </xf>
    <xf numFmtId="167" fontId="16" fillId="2" borderId="16" xfId="0" applyNumberFormat="1" applyFont="1" applyFill="1" applyBorder="1" applyAlignment="1">
      <alignment/>
    </xf>
    <xf numFmtId="167" fontId="16" fillId="2" borderId="40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 wrapText="1"/>
    </xf>
    <xf numFmtId="4" fontId="2" fillId="0" borderId="17" xfId="0" applyNumberFormat="1" applyFont="1" applyFill="1" applyBorder="1" applyAlignment="1">
      <alignment wrapText="1"/>
    </xf>
    <xf numFmtId="4" fontId="2" fillId="0" borderId="53" xfId="0" applyNumberFormat="1" applyFont="1" applyFill="1" applyBorder="1" applyAlignment="1">
      <alignment/>
    </xf>
    <xf numFmtId="167" fontId="16" fillId="2" borderId="19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16" fillId="2" borderId="2" xfId="0" applyNumberFormat="1" applyFont="1" applyFill="1" applyBorder="1" applyAlignment="1">
      <alignment/>
    </xf>
    <xf numFmtId="165" fontId="16" fillId="2" borderId="2" xfId="0" applyNumberFormat="1" applyFont="1" applyFill="1" applyBorder="1" applyAlignment="1">
      <alignment wrapText="1"/>
    </xf>
    <xf numFmtId="4" fontId="16" fillId="2" borderId="2" xfId="0" applyNumberFormat="1" applyFont="1" applyFill="1" applyBorder="1" applyAlignment="1">
      <alignment/>
    </xf>
    <xf numFmtId="4" fontId="20" fillId="0" borderId="2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16" fillId="2" borderId="5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16" fillId="2" borderId="55" xfId="0" applyNumberFormat="1" applyFont="1" applyFill="1" applyBorder="1" applyAlignment="1">
      <alignment/>
    </xf>
    <xf numFmtId="4" fontId="21" fillId="0" borderId="17" xfId="0" applyNumberFormat="1" applyFont="1" applyFill="1" applyBorder="1" applyAlignment="1">
      <alignment/>
    </xf>
    <xf numFmtId="4" fontId="21" fillId="0" borderId="2" xfId="0" applyNumberFormat="1" applyFont="1" applyFill="1" applyBorder="1" applyAlignment="1">
      <alignment/>
    </xf>
    <xf numFmtId="4" fontId="16" fillId="2" borderId="19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54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165" fontId="16" fillId="2" borderId="2" xfId="0" applyNumberFormat="1" applyFont="1" applyFill="1" applyBorder="1" applyAlignment="1">
      <alignment/>
    </xf>
    <xf numFmtId="4" fontId="16" fillId="2" borderId="17" xfId="0" applyNumberFormat="1" applyFont="1" applyFill="1" applyBorder="1" applyAlignment="1">
      <alignment/>
    </xf>
    <xf numFmtId="165" fontId="16" fillId="2" borderId="2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4" fontId="2" fillId="0" borderId="54" xfId="0" applyNumberFormat="1" applyFont="1" applyFill="1" applyBorder="1" applyAlignment="1">
      <alignment/>
    </xf>
    <xf numFmtId="4" fontId="16" fillId="2" borderId="20" xfId="0" applyNumberFormat="1" applyFont="1" applyFill="1" applyBorder="1" applyAlignment="1">
      <alignment/>
    </xf>
    <xf numFmtId="4" fontId="16" fillId="2" borderId="53" xfId="0" applyNumberFormat="1" applyFont="1" applyFill="1" applyBorder="1" applyAlignment="1">
      <alignment/>
    </xf>
    <xf numFmtId="165" fontId="16" fillId="2" borderId="17" xfId="0" applyNumberFormat="1" applyFont="1" applyFill="1" applyBorder="1" applyAlignment="1">
      <alignment/>
    </xf>
    <xf numFmtId="167" fontId="20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16" fillId="2" borderId="2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16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4" fontId="16" fillId="2" borderId="42" xfId="0" applyNumberFormat="1" applyFont="1" applyFill="1" applyBorder="1" applyAlignment="1">
      <alignment/>
    </xf>
    <xf numFmtId="4" fontId="16" fillId="2" borderId="43" xfId="0" applyNumberFormat="1" applyFont="1" applyFill="1" applyBorder="1" applyAlignment="1">
      <alignment/>
    </xf>
    <xf numFmtId="4" fontId="16" fillId="2" borderId="16" xfId="0" applyNumberFormat="1" applyFont="1" applyFill="1" applyBorder="1" applyAlignment="1">
      <alignment/>
    </xf>
    <xf numFmtId="4" fontId="16" fillId="2" borderId="28" xfId="0" applyNumberFormat="1" applyFont="1" applyFill="1" applyBorder="1" applyAlignment="1">
      <alignment/>
    </xf>
    <xf numFmtId="4" fontId="16" fillId="2" borderId="44" xfId="0" applyNumberFormat="1" applyFont="1" applyFill="1" applyBorder="1" applyAlignment="1">
      <alignment/>
    </xf>
    <xf numFmtId="4" fontId="16" fillId="2" borderId="4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16" fillId="2" borderId="42" xfId="0" applyNumberFormat="1" applyFont="1" applyFill="1" applyBorder="1" applyAlignment="1">
      <alignment/>
    </xf>
    <xf numFmtId="4" fontId="16" fillId="2" borderId="27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 wrapText="1"/>
    </xf>
    <xf numFmtId="4" fontId="16" fillId="2" borderId="16" xfId="0" applyNumberFormat="1" applyFont="1" applyFill="1" applyBorder="1" applyAlignment="1">
      <alignment wrapText="1"/>
    </xf>
    <xf numFmtId="4" fontId="5" fillId="0" borderId="4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4" fontId="14" fillId="2" borderId="21" xfId="0" applyNumberFormat="1" applyFont="1" applyFill="1" applyBorder="1" applyAlignment="1">
      <alignment/>
    </xf>
    <xf numFmtId="4" fontId="14" fillId="2" borderId="25" xfId="0" applyNumberFormat="1" applyFont="1" applyFill="1" applyBorder="1" applyAlignment="1">
      <alignment/>
    </xf>
    <xf numFmtId="4" fontId="14" fillId="2" borderId="22" xfId="0" applyNumberFormat="1" applyFont="1" applyFill="1" applyBorder="1" applyAlignment="1">
      <alignment/>
    </xf>
    <xf numFmtId="4" fontId="14" fillId="2" borderId="21" xfId="0" applyNumberFormat="1" applyFont="1" applyFill="1" applyBorder="1" applyAlignment="1">
      <alignment/>
    </xf>
    <xf numFmtId="4" fontId="14" fillId="2" borderId="21" xfId="0" applyNumberFormat="1" applyFont="1" applyFill="1" applyBorder="1" applyAlignment="1">
      <alignment horizontal="right"/>
    </xf>
    <xf numFmtId="4" fontId="14" fillId="2" borderId="21" xfId="0" applyNumberFormat="1" applyFont="1" applyFill="1" applyBorder="1" applyAlignment="1">
      <alignment wrapText="1"/>
    </xf>
    <xf numFmtId="4" fontId="14" fillId="2" borderId="21" xfId="0" applyNumberFormat="1" applyFont="1" applyFill="1" applyBorder="1" applyAlignment="1">
      <alignment/>
    </xf>
    <xf numFmtId="4" fontId="14" fillId="2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 horizontal="right" vertical="center" wrapText="1"/>
    </xf>
    <xf numFmtId="4" fontId="24" fillId="0" borderId="56" xfId="0" applyNumberFormat="1" applyFont="1" applyFill="1" applyBorder="1" applyAlignment="1">
      <alignment wrapText="1"/>
    </xf>
    <xf numFmtId="4" fontId="4" fillId="0" borderId="21" xfId="0" applyNumberFormat="1" applyFont="1" applyFill="1" applyBorder="1" applyAlignment="1">
      <alignment horizontal="right" wrapText="1"/>
    </xf>
    <xf numFmtId="3" fontId="14" fillId="2" borderId="43" xfId="0" applyNumberFormat="1" applyFont="1" applyFill="1" applyBorder="1" applyAlignment="1">
      <alignment horizontal="right"/>
    </xf>
    <xf numFmtId="4" fontId="14" fillId="2" borderId="57" xfId="0" applyNumberFormat="1" applyFont="1" applyFill="1" applyBorder="1" applyAlignment="1">
      <alignment horizontal="right"/>
    </xf>
    <xf numFmtId="4" fontId="14" fillId="2" borderId="58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14" fillId="2" borderId="56" xfId="0" applyNumberFormat="1" applyFont="1" applyFill="1" applyBorder="1" applyAlignment="1">
      <alignment horizontal="right"/>
    </xf>
    <xf numFmtId="4" fontId="14" fillId="2" borderId="43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wrapText="1"/>
    </xf>
    <xf numFmtId="3" fontId="14" fillId="0" borderId="28" xfId="0" applyNumberFormat="1" applyFont="1" applyFill="1" applyBorder="1" applyAlignment="1">
      <alignment horizontal="right"/>
    </xf>
    <xf numFmtId="4" fontId="14" fillId="0" borderId="26" xfId="0" applyNumberFormat="1" applyFont="1" applyFill="1" applyBorder="1" applyAlignment="1">
      <alignment horizontal="right"/>
    </xf>
    <xf numFmtId="4" fontId="14" fillId="0" borderId="59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60" xfId="0" applyNumberFormat="1" applyFont="1" applyFill="1" applyBorder="1" applyAlignment="1">
      <alignment horizontal="right"/>
    </xf>
    <xf numFmtId="4" fontId="14" fillId="0" borderId="28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/>
    </xf>
    <xf numFmtId="0" fontId="14" fillId="2" borderId="6" xfId="0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21" fillId="0" borderId="31" xfId="0" applyNumberFormat="1" applyFont="1" applyFill="1" applyBorder="1" applyAlignment="1">
      <alignment/>
    </xf>
    <xf numFmtId="165" fontId="20" fillId="0" borderId="5" xfId="0" applyNumberFormat="1" applyFont="1" applyFill="1" applyBorder="1" applyAlignment="1">
      <alignment/>
    </xf>
    <xf numFmtId="165" fontId="20" fillId="0" borderId="6" xfId="0" applyNumberFormat="1" applyFont="1" applyFill="1" applyBorder="1" applyAlignment="1">
      <alignment/>
    </xf>
    <xf numFmtId="49" fontId="16" fillId="2" borderId="28" xfId="0" applyNumberFormat="1" applyFont="1" applyFill="1" applyBorder="1" applyAlignment="1">
      <alignment wrapText="1"/>
    </xf>
    <xf numFmtId="165" fontId="16" fillId="2" borderId="55" xfId="0" applyNumberFormat="1" applyFont="1" applyFill="1" applyBorder="1" applyAlignment="1">
      <alignment/>
    </xf>
    <xf numFmtId="173" fontId="7" fillId="0" borderId="0" xfId="0" applyNumberFormat="1" applyFont="1" applyAlignment="1">
      <alignment/>
    </xf>
    <xf numFmtId="165" fontId="19" fillId="2" borderId="13" xfId="0" applyNumberFormat="1" applyFont="1" applyFill="1" applyBorder="1" applyAlignment="1">
      <alignment/>
    </xf>
    <xf numFmtId="4" fontId="19" fillId="2" borderId="13" xfId="0" applyNumberFormat="1" applyFont="1" applyFill="1" applyBorder="1" applyAlignment="1">
      <alignment/>
    </xf>
    <xf numFmtId="165" fontId="0" fillId="0" borderId="5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ont="1" applyFill="1" applyBorder="1" applyAlignment="1">
      <alignment/>
    </xf>
    <xf numFmtId="165" fontId="21" fillId="2" borderId="61" xfId="0" applyNumberFormat="1" applyFont="1" applyFill="1" applyBorder="1" applyAlignment="1">
      <alignment/>
    </xf>
    <xf numFmtId="4" fontId="21" fillId="2" borderId="55" xfId="0" applyNumberFormat="1" applyFont="1" applyFill="1" applyBorder="1" applyAlignment="1">
      <alignment/>
    </xf>
    <xf numFmtId="4" fontId="21" fillId="2" borderId="62" xfId="0" applyNumberFormat="1" applyFont="1" applyFill="1" applyBorder="1" applyAlignment="1">
      <alignment/>
    </xf>
    <xf numFmtId="49" fontId="1" fillId="0" borderId="53" xfId="0" applyNumberFormat="1" applyFont="1" applyFill="1" applyBorder="1" applyAlignment="1">
      <alignment wrapText="1"/>
    </xf>
    <xf numFmtId="0" fontId="0" fillId="0" borderId="50" xfId="0" applyFont="1" applyFill="1" applyBorder="1" applyAlignment="1">
      <alignment wrapText="1"/>
    </xf>
    <xf numFmtId="165" fontId="21" fillId="0" borderId="49" xfId="0" applyNumberFormat="1" applyFont="1" applyFill="1" applyBorder="1" applyAlignment="1">
      <alignment/>
    </xf>
    <xf numFmtId="165" fontId="22" fillId="0" borderId="19" xfId="0" applyNumberFormat="1" applyFont="1" applyFill="1" applyBorder="1" applyAlignment="1">
      <alignment/>
    </xf>
    <xf numFmtId="165" fontId="22" fillId="0" borderId="9" xfId="0" applyNumberFormat="1" applyFont="1" applyFill="1" applyBorder="1" applyAlignment="1">
      <alignment/>
    </xf>
    <xf numFmtId="165" fontId="22" fillId="0" borderId="63" xfId="0" applyNumberFormat="1" applyFont="1" applyFill="1" applyBorder="1" applyAlignment="1">
      <alignment/>
    </xf>
    <xf numFmtId="49" fontId="16" fillId="0" borderId="59" xfId="0" applyNumberFormat="1" applyFont="1" applyFill="1" applyBorder="1" applyAlignment="1">
      <alignment wrapText="1"/>
    </xf>
    <xf numFmtId="49" fontId="17" fillId="0" borderId="13" xfId="0" applyNumberFormat="1" applyFont="1" applyBorder="1" applyAlignment="1">
      <alignment wrapText="1"/>
    </xf>
    <xf numFmtId="165" fontId="16" fillId="0" borderId="13" xfId="0" applyNumberFormat="1" applyFont="1" applyFill="1" applyBorder="1" applyAlignment="1">
      <alignment/>
    </xf>
    <xf numFmtId="4" fontId="16" fillId="0" borderId="12" xfId="0" applyNumberFormat="1" applyFont="1" applyFill="1" applyBorder="1" applyAlignment="1">
      <alignment/>
    </xf>
    <xf numFmtId="4" fontId="16" fillId="0" borderId="53" xfId="0" applyNumberFormat="1" applyFont="1" applyFill="1" applyBorder="1" applyAlignment="1">
      <alignment/>
    </xf>
    <xf numFmtId="4" fontId="17" fillId="0" borderId="27" xfId="0" applyNumberFormat="1" applyFont="1" applyFill="1" applyBorder="1" applyAlignment="1">
      <alignment/>
    </xf>
    <xf numFmtId="165" fontId="22" fillId="2" borderId="9" xfId="0" applyNumberFormat="1" applyFont="1" applyFill="1" applyBorder="1" applyAlignment="1">
      <alignment/>
    </xf>
    <xf numFmtId="165" fontId="22" fillId="2" borderId="19" xfId="0" applyNumberFormat="1" applyFont="1" applyFill="1" applyBorder="1" applyAlignment="1">
      <alignment/>
    </xf>
    <xf numFmtId="165" fontId="22" fillId="2" borderId="43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0" fontId="0" fillId="0" borderId="27" xfId="0" applyBorder="1" applyAlignment="1">
      <alignment wrapText="1"/>
    </xf>
    <xf numFmtId="49" fontId="1" fillId="0" borderId="3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49" fontId="3" fillId="2" borderId="64" xfId="0" applyNumberFormat="1" applyFont="1" applyFill="1" applyBorder="1" applyAlignment="1">
      <alignment/>
    </xf>
    <xf numFmtId="0" fontId="0" fillId="0" borderId="65" xfId="0" applyBorder="1" applyAlignment="1">
      <alignment/>
    </xf>
    <xf numFmtId="49" fontId="1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49" fontId="26" fillId="0" borderId="57" xfId="0" applyNumberFormat="1" applyFont="1" applyFill="1" applyBorder="1" applyAlignment="1">
      <alignment wrapText="1" readingOrder="1"/>
    </xf>
    <xf numFmtId="0" fontId="0" fillId="0" borderId="45" xfId="0" applyFont="1" applyBorder="1" applyAlignment="1">
      <alignment wrapText="1" readingOrder="1"/>
    </xf>
    <xf numFmtId="49" fontId="25" fillId="2" borderId="57" xfId="0" applyNumberFormat="1" applyFont="1" applyFill="1" applyBorder="1" applyAlignment="1">
      <alignment wrapText="1" readingOrder="1"/>
    </xf>
    <xf numFmtId="0" fontId="7" fillId="0" borderId="45" xfId="0" applyFont="1" applyBorder="1" applyAlignment="1">
      <alignment wrapText="1" readingOrder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38" xfId="0" applyNumberFormat="1" applyFont="1" applyFill="1" applyBorder="1" applyAlignment="1">
      <alignment wrapText="1"/>
    </xf>
    <xf numFmtId="49" fontId="1" fillId="0" borderId="40" xfId="0" applyNumberFormat="1" applyFont="1" applyBorder="1" applyAlignment="1">
      <alignment wrapText="1"/>
    </xf>
    <xf numFmtId="4" fontId="1" fillId="0" borderId="38" xfId="0" applyNumberFormat="1" applyFont="1" applyFill="1" applyBorder="1" applyAlignment="1">
      <alignment wrapText="1"/>
    </xf>
    <xf numFmtId="4" fontId="0" fillId="0" borderId="27" xfId="0" applyNumberFormat="1" applyBorder="1" applyAlignment="1">
      <alignment/>
    </xf>
    <xf numFmtId="0" fontId="0" fillId="0" borderId="40" xfId="0" applyBorder="1" applyAlignment="1">
      <alignment/>
    </xf>
    <xf numFmtId="0" fontId="1" fillId="0" borderId="38" xfId="0" applyFont="1" applyFill="1" applyBorder="1" applyAlignment="1">
      <alignment wrapText="1"/>
    </xf>
    <xf numFmtId="0" fontId="0" fillId="0" borderId="40" xfId="0" applyBorder="1" applyAlignment="1">
      <alignment wrapText="1"/>
    </xf>
    <xf numFmtId="49" fontId="3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3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1" fillId="0" borderId="0" xfId="0" applyFont="1" applyBorder="1" applyAlignment="1">
      <alignment wrapText="1"/>
    </xf>
    <xf numFmtId="0" fontId="0" fillId="0" borderId="61" xfId="0" applyBorder="1" applyAlignment="1">
      <alignment/>
    </xf>
    <xf numFmtId="0" fontId="16" fillId="2" borderId="59" xfId="0" applyFont="1" applyFill="1" applyBorder="1" applyAlignment="1">
      <alignment wrapText="1"/>
    </xf>
    <xf numFmtId="0" fontId="16" fillId="2" borderId="13" xfId="0" applyFont="1" applyFill="1" applyBorder="1" applyAlignment="1">
      <alignment/>
    </xf>
    <xf numFmtId="0" fontId="2" fillId="0" borderId="38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4" fontId="3" fillId="0" borderId="45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0" fontId="14" fillId="2" borderId="14" xfId="0" applyFont="1" applyFill="1" applyBorder="1" applyAlignment="1">
      <alignment wrapText="1"/>
    </xf>
    <xf numFmtId="0" fontId="14" fillId="2" borderId="20" xfId="0" applyFont="1" applyFill="1" applyBorder="1" applyAlignment="1">
      <alignment wrapText="1"/>
    </xf>
    <xf numFmtId="49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69" xfId="0" applyNumberFormat="1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425"/>
  <sheetViews>
    <sheetView tabSelected="1" zoomScale="75" zoomScaleNormal="75" workbookViewId="0" topLeftCell="A1">
      <pane ySplit="4" topLeftCell="BM272" activePane="bottomLeft" state="frozen"/>
      <selection pane="topLeft" activeCell="A1" sqref="A1"/>
      <selection pane="bottomLeft" activeCell="A183" sqref="A183"/>
    </sheetView>
  </sheetViews>
  <sheetFormatPr defaultColWidth="9.140625" defaultRowHeight="12.75"/>
  <cols>
    <col min="1" max="1" width="16.8515625" style="117" customWidth="1"/>
    <col min="2" max="2" width="31.7109375" style="4" customWidth="1"/>
    <col min="3" max="3" width="16.8515625" style="53" customWidth="1"/>
    <col min="4" max="4" width="16.140625" style="102" customWidth="1"/>
    <col min="5" max="5" width="17.140625" style="102" customWidth="1"/>
    <col min="6" max="6" width="16.7109375" style="102" customWidth="1"/>
    <col min="7" max="7" width="14.28125" style="76" customWidth="1"/>
    <col min="8" max="8" width="12.57421875" style="77" customWidth="1"/>
    <col min="9" max="9" width="1.28515625" style="77" customWidth="1"/>
    <col min="10" max="10" width="12.140625" style="42" customWidth="1"/>
    <col min="11" max="11" width="13.7109375" style="3" customWidth="1"/>
    <col min="12" max="12" width="13.28125" style="3" bestFit="1" customWidth="1"/>
    <col min="13" max="13" width="11.57421875" style="3" bestFit="1" customWidth="1"/>
    <col min="14" max="33" width="9.140625" style="3" customWidth="1"/>
    <col min="34" max="16384" width="9.140625" style="2" customWidth="1"/>
  </cols>
  <sheetData>
    <row r="1" spans="1:7" ht="27.75" customHeight="1">
      <c r="A1" s="519" t="s">
        <v>395</v>
      </c>
      <c r="B1" s="520"/>
      <c r="C1" s="520"/>
      <c r="D1" s="520"/>
      <c r="E1" s="520"/>
      <c r="F1" s="520"/>
      <c r="G1" s="520"/>
    </row>
    <row r="2" spans="1:7" ht="13.5" thickBot="1">
      <c r="A2" s="528" t="s">
        <v>29</v>
      </c>
      <c r="B2" s="529"/>
      <c r="C2" s="94"/>
      <c r="D2" s="95"/>
      <c r="E2" s="95"/>
      <c r="F2" s="95"/>
      <c r="G2" s="75"/>
    </row>
    <row r="3" spans="1:33" s="5" customFormat="1" ht="13.5" thickBot="1">
      <c r="A3" s="521" t="s">
        <v>14</v>
      </c>
      <c r="B3" s="526" t="s">
        <v>11</v>
      </c>
      <c r="C3" s="521" t="s">
        <v>12</v>
      </c>
      <c r="D3" s="320" t="s">
        <v>15</v>
      </c>
      <c r="E3" s="121"/>
      <c r="F3" s="390"/>
      <c r="G3" s="523" t="s">
        <v>379</v>
      </c>
      <c r="H3" s="78"/>
      <c r="I3" s="78"/>
      <c r="J3" s="8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s="6" customFormat="1" ht="39.75" customHeight="1" thickBot="1">
      <c r="A4" s="522"/>
      <c r="B4" s="527"/>
      <c r="C4" s="525"/>
      <c r="D4" s="321" t="s">
        <v>381</v>
      </c>
      <c r="E4" s="96" t="s">
        <v>384</v>
      </c>
      <c r="F4" s="391" t="s">
        <v>383</v>
      </c>
      <c r="G4" s="524"/>
      <c r="H4" s="79"/>
      <c r="I4" s="79"/>
      <c r="J4" s="8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s="6" customFormat="1" ht="18.75" customHeight="1">
      <c r="A5" s="259" t="s">
        <v>51</v>
      </c>
      <c r="B5" s="293" t="s">
        <v>67</v>
      </c>
      <c r="C5" s="347">
        <v>280000</v>
      </c>
      <c r="D5" s="322">
        <v>319186</v>
      </c>
      <c r="E5" s="34">
        <v>271236</v>
      </c>
      <c r="F5" s="392">
        <v>47950</v>
      </c>
      <c r="G5" s="423">
        <f>C5-E5</f>
        <v>8764</v>
      </c>
      <c r="H5" s="80"/>
      <c r="I5" s="80"/>
      <c r="J5" s="42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</row>
    <row r="6" spans="1:33" s="6" customFormat="1" ht="19.5" customHeight="1" thickBot="1">
      <c r="A6" s="260" t="s">
        <v>51</v>
      </c>
      <c r="B6" s="294" t="s">
        <v>117</v>
      </c>
      <c r="C6" s="348">
        <v>100000</v>
      </c>
      <c r="D6" s="97">
        <v>114500</v>
      </c>
      <c r="E6" s="34">
        <v>99500</v>
      </c>
      <c r="F6" s="392">
        <v>15000</v>
      </c>
      <c r="G6" s="424">
        <f>C6-E6</f>
        <v>500</v>
      </c>
      <c r="H6" s="80"/>
      <c r="I6" s="80"/>
      <c r="J6" s="4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6" customFormat="1" ht="21.75" customHeight="1" thickBot="1">
      <c r="A7" s="261" t="s">
        <v>17</v>
      </c>
      <c r="B7" s="295"/>
      <c r="C7" s="349">
        <f>SUM(C5:C6)</f>
        <v>380000</v>
      </c>
      <c r="D7" s="323">
        <f>SUM(D5:D6)</f>
        <v>433686</v>
      </c>
      <c r="E7" s="98">
        <f>SUM(E5:E6)</f>
        <v>370736</v>
      </c>
      <c r="F7" s="98">
        <f>SUM(F5:F6)</f>
        <v>62950</v>
      </c>
      <c r="G7" s="425">
        <f>SUM(G5:G6)</f>
        <v>9264</v>
      </c>
      <c r="H7" s="80"/>
      <c r="I7" s="80"/>
      <c r="J7" s="4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6" customFormat="1" ht="22.5" customHeight="1">
      <c r="A8" s="262" t="s">
        <v>52</v>
      </c>
      <c r="B8" s="294" t="s">
        <v>118</v>
      </c>
      <c r="C8" s="350">
        <v>209000</v>
      </c>
      <c r="D8" s="324">
        <v>325927</v>
      </c>
      <c r="E8" s="56">
        <v>206717</v>
      </c>
      <c r="F8" s="90">
        <v>119210</v>
      </c>
      <c r="G8" s="423">
        <f>C8-E8</f>
        <v>2283</v>
      </c>
      <c r="H8" s="80"/>
      <c r="I8" s="80"/>
      <c r="J8" s="42"/>
      <c r="K8" s="82"/>
      <c r="L8" s="8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</row>
    <row r="9" spans="1:33" s="6" customFormat="1" ht="18.75" customHeight="1" thickBot="1">
      <c r="A9" s="263" t="s">
        <v>52</v>
      </c>
      <c r="B9" s="294" t="s">
        <v>67</v>
      </c>
      <c r="C9" s="351">
        <v>575000</v>
      </c>
      <c r="D9" s="325">
        <v>632540</v>
      </c>
      <c r="E9" s="57">
        <v>566004</v>
      </c>
      <c r="F9" s="393">
        <v>66536</v>
      </c>
      <c r="G9" s="424">
        <f>C9-E9</f>
        <v>8996</v>
      </c>
      <c r="H9" s="80"/>
      <c r="I9" s="80"/>
      <c r="J9" s="42"/>
      <c r="K9" s="82"/>
      <c r="L9" s="120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</row>
    <row r="10" spans="1:10" s="13" customFormat="1" ht="21.75" customHeight="1" thickBot="1">
      <c r="A10" s="261" t="s">
        <v>17</v>
      </c>
      <c r="B10" s="296"/>
      <c r="C10" s="352">
        <f>SUM(C8:C9)</f>
        <v>784000</v>
      </c>
      <c r="D10" s="284">
        <f>SUM(D8:D9)</f>
        <v>958467</v>
      </c>
      <c r="E10" s="43">
        <f>SUM(E8:E9)</f>
        <v>772721</v>
      </c>
      <c r="F10" s="394">
        <f>SUM(F8:F9)</f>
        <v>185746</v>
      </c>
      <c r="G10" s="352">
        <f>SUM(G8:G9)</f>
        <v>11279</v>
      </c>
      <c r="H10" s="80"/>
      <c r="I10" s="80"/>
      <c r="J10" s="42"/>
    </row>
    <row r="11" spans="1:33" s="6" customFormat="1" ht="27.75" customHeight="1">
      <c r="A11" s="262" t="s">
        <v>1</v>
      </c>
      <c r="B11" s="294" t="s">
        <v>120</v>
      </c>
      <c r="C11" s="353">
        <v>620000</v>
      </c>
      <c r="D11" s="324">
        <v>580722</v>
      </c>
      <c r="E11" s="56">
        <v>515340</v>
      </c>
      <c r="F11" s="90">
        <v>65382</v>
      </c>
      <c r="G11" s="424">
        <f>C11-E11</f>
        <v>104660</v>
      </c>
      <c r="H11" s="80"/>
      <c r="I11" s="80"/>
      <c r="J11" s="42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6" customFormat="1" ht="29.25" customHeight="1">
      <c r="A12" s="264" t="s">
        <v>1</v>
      </c>
      <c r="B12" s="294" t="s">
        <v>121</v>
      </c>
      <c r="C12" s="354">
        <v>30000</v>
      </c>
      <c r="D12" s="291">
        <v>152760</v>
      </c>
      <c r="E12" s="34">
        <v>30000</v>
      </c>
      <c r="F12" s="395">
        <v>122760</v>
      </c>
      <c r="G12" s="423">
        <f>C12-E12</f>
        <v>0</v>
      </c>
      <c r="H12" s="80"/>
      <c r="I12" s="80"/>
      <c r="J12" s="42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11" ht="28.5" customHeight="1" thickBot="1">
      <c r="A13" s="264" t="s">
        <v>1</v>
      </c>
      <c r="B13" s="294" t="s">
        <v>122</v>
      </c>
      <c r="C13" s="354">
        <v>18000</v>
      </c>
      <c r="D13" s="291">
        <v>491900</v>
      </c>
      <c r="E13" s="34">
        <v>18000</v>
      </c>
      <c r="F13" s="395">
        <v>473900</v>
      </c>
      <c r="G13" s="424">
        <f>C13-E13</f>
        <v>0</v>
      </c>
      <c r="H13" s="80"/>
      <c r="I13" s="80"/>
      <c r="K13" s="42"/>
    </row>
    <row r="14" spans="1:33" s="8" customFormat="1" ht="21.75" customHeight="1" thickBot="1">
      <c r="A14" s="261" t="s">
        <v>17</v>
      </c>
      <c r="B14" s="297"/>
      <c r="C14" s="349">
        <f>SUM(C11:C13)</f>
        <v>668000</v>
      </c>
      <c r="D14" s="326">
        <f>SUM(D11:D13)</f>
        <v>1225382</v>
      </c>
      <c r="E14" s="58">
        <f>SUM(E11:E13)</f>
        <v>563340</v>
      </c>
      <c r="F14" s="98">
        <f>SUM(F11:F13)</f>
        <v>662042</v>
      </c>
      <c r="G14" s="426">
        <f>SUM(G11:G13)</f>
        <v>104660</v>
      </c>
      <c r="H14" s="80"/>
      <c r="I14" s="80"/>
      <c r="J14" s="42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9" ht="27.75" customHeight="1">
      <c r="A15" s="262" t="s">
        <v>54</v>
      </c>
      <c r="B15" s="294" t="s">
        <v>125</v>
      </c>
      <c r="C15" s="350">
        <v>90000</v>
      </c>
      <c r="D15" s="324">
        <v>128810</v>
      </c>
      <c r="E15" s="56">
        <v>90000</v>
      </c>
      <c r="F15" s="90">
        <v>38810</v>
      </c>
      <c r="G15" s="424">
        <f>C15-E15</f>
        <v>0</v>
      </c>
      <c r="H15" s="80"/>
      <c r="I15" s="80"/>
    </row>
    <row r="16" spans="1:12" ht="20.25" customHeight="1">
      <c r="A16" s="265" t="s">
        <v>17</v>
      </c>
      <c r="B16" s="233"/>
      <c r="C16" s="307">
        <f>C15</f>
        <v>90000</v>
      </c>
      <c r="D16" s="292">
        <f>D15</f>
        <v>128810</v>
      </c>
      <c r="E16" s="27">
        <f>SUM(C16-G16)</f>
        <v>90000</v>
      </c>
      <c r="F16" s="396">
        <f>SUM(F15)</f>
        <v>38810</v>
      </c>
      <c r="G16" s="427">
        <f>SUM(G15)</f>
        <v>0</v>
      </c>
      <c r="H16" s="80"/>
      <c r="I16" s="80"/>
      <c r="L16" s="42"/>
    </row>
    <row r="17" spans="1:33" s="8" customFormat="1" ht="24" customHeight="1">
      <c r="A17" s="264" t="s">
        <v>55</v>
      </c>
      <c r="B17" s="264" t="s">
        <v>77</v>
      </c>
      <c r="C17" s="355">
        <v>372000</v>
      </c>
      <c r="D17" s="327">
        <v>381598.1</v>
      </c>
      <c r="E17" s="34">
        <v>343457.1</v>
      </c>
      <c r="F17" s="395">
        <f>D17-E17</f>
        <v>38141</v>
      </c>
      <c r="G17" s="423">
        <f>C17-E17</f>
        <v>28542.900000000023</v>
      </c>
      <c r="H17" s="80"/>
      <c r="I17" s="80"/>
      <c r="J17" s="42"/>
      <c r="K17" s="85"/>
      <c r="L17" s="7"/>
      <c r="M17" s="8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s="8" customFormat="1" ht="24" customHeight="1">
      <c r="A18" s="264" t="s">
        <v>55</v>
      </c>
      <c r="B18" s="298" t="s">
        <v>126</v>
      </c>
      <c r="C18" s="355">
        <v>42000</v>
      </c>
      <c r="D18" s="291">
        <v>40802</v>
      </c>
      <c r="E18" s="34">
        <v>36668</v>
      </c>
      <c r="F18" s="395">
        <v>4134</v>
      </c>
      <c r="G18" s="424">
        <f>C18-E18</f>
        <v>5332</v>
      </c>
      <c r="H18" s="80"/>
      <c r="I18" s="80"/>
      <c r="J18" s="42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9" ht="21.75" customHeight="1">
      <c r="A19" s="265" t="s">
        <v>17</v>
      </c>
      <c r="B19" s="233"/>
      <c r="C19" s="356">
        <f>SUM(C17+C18)</f>
        <v>414000</v>
      </c>
      <c r="D19" s="285">
        <f>SUM(D17+D18)</f>
        <v>422400.1</v>
      </c>
      <c r="E19" s="26">
        <f>SUM(E17+E18)</f>
        <v>380125.1</v>
      </c>
      <c r="F19" s="397">
        <f>SUM(F17+F18)</f>
        <v>42275</v>
      </c>
      <c r="G19" s="356">
        <f>SUM(G17+G18)</f>
        <v>33874.90000000002</v>
      </c>
      <c r="H19" s="80"/>
      <c r="I19" s="80"/>
    </row>
    <row r="20" spans="1:9" ht="24" customHeight="1">
      <c r="A20" s="264" t="s">
        <v>40</v>
      </c>
      <c r="B20" s="294" t="s">
        <v>67</v>
      </c>
      <c r="C20" s="355">
        <v>487000</v>
      </c>
      <c r="D20" s="291">
        <v>534040</v>
      </c>
      <c r="E20" s="73">
        <v>474011</v>
      </c>
      <c r="F20" s="395">
        <f>SUM(D20-E20)</f>
        <v>60029</v>
      </c>
      <c r="G20" s="424">
        <f>C20-E20</f>
        <v>12989</v>
      </c>
      <c r="H20" s="80"/>
      <c r="I20" s="80"/>
    </row>
    <row r="21" spans="1:9" ht="23.25" customHeight="1">
      <c r="A21" s="264" t="s">
        <v>40</v>
      </c>
      <c r="B21" s="294" t="s">
        <v>127</v>
      </c>
      <c r="C21" s="355">
        <v>153000</v>
      </c>
      <c r="D21" s="291">
        <v>170568</v>
      </c>
      <c r="E21" s="73">
        <v>153000</v>
      </c>
      <c r="F21" s="395">
        <v>17568</v>
      </c>
      <c r="G21" s="423">
        <f>C21-E21</f>
        <v>0</v>
      </c>
      <c r="H21" s="80"/>
      <c r="I21" s="80"/>
    </row>
    <row r="22" spans="1:33" s="8" customFormat="1" ht="21.75" customHeight="1">
      <c r="A22" s="265" t="s">
        <v>17</v>
      </c>
      <c r="B22" s="233"/>
      <c r="C22" s="307">
        <f>SUM(C20+C21)</f>
        <v>640000</v>
      </c>
      <c r="D22" s="292">
        <f>SUM(D20+D21)</f>
        <v>704608</v>
      </c>
      <c r="E22" s="47">
        <f>SUM(E20+E21)</f>
        <v>627011</v>
      </c>
      <c r="F22" s="398">
        <f>SUM(F20+F21)</f>
        <v>77597</v>
      </c>
      <c r="G22" s="386">
        <f>SUM(G20+G21)</f>
        <v>12989</v>
      </c>
      <c r="H22" s="80"/>
      <c r="I22" s="80"/>
      <c r="J22" s="42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10" s="51" customFormat="1" ht="36" customHeight="1">
      <c r="A23" s="232" t="s">
        <v>270</v>
      </c>
      <c r="B23" s="232" t="s">
        <v>271</v>
      </c>
      <c r="C23" s="357">
        <v>134000</v>
      </c>
      <c r="D23" s="328">
        <v>170000</v>
      </c>
      <c r="E23" s="73">
        <v>134000</v>
      </c>
      <c r="F23" s="399">
        <v>36000</v>
      </c>
      <c r="G23" s="423">
        <f>C23-E23</f>
        <v>0</v>
      </c>
      <c r="H23" s="80"/>
      <c r="I23" s="80"/>
      <c r="J23" s="42"/>
    </row>
    <row r="24" spans="1:10" s="51" customFormat="1" ht="36" customHeight="1">
      <c r="A24" s="232" t="s">
        <v>270</v>
      </c>
      <c r="B24" s="232" t="s">
        <v>272</v>
      </c>
      <c r="C24" s="357">
        <v>40000</v>
      </c>
      <c r="D24" s="328">
        <v>44445</v>
      </c>
      <c r="E24" s="73">
        <v>40000</v>
      </c>
      <c r="F24" s="399">
        <v>4445</v>
      </c>
      <c r="G24" s="423">
        <f>C24-E24</f>
        <v>0</v>
      </c>
      <c r="H24" s="80"/>
      <c r="I24" s="80"/>
      <c r="J24" s="42"/>
    </row>
    <row r="25" spans="1:10" s="51" customFormat="1" ht="36" customHeight="1">
      <c r="A25" s="232" t="s">
        <v>270</v>
      </c>
      <c r="B25" s="232" t="s">
        <v>273</v>
      </c>
      <c r="C25" s="357">
        <v>45000</v>
      </c>
      <c r="D25" s="328">
        <v>50000</v>
      </c>
      <c r="E25" s="73">
        <v>45000</v>
      </c>
      <c r="F25" s="399">
        <v>5000</v>
      </c>
      <c r="G25" s="423">
        <f>C25-E25</f>
        <v>0</v>
      </c>
      <c r="H25" s="80"/>
      <c r="I25" s="80"/>
      <c r="J25" s="42"/>
    </row>
    <row r="26" spans="1:10" s="51" customFormat="1" ht="36" customHeight="1">
      <c r="A26" s="232" t="s">
        <v>270</v>
      </c>
      <c r="B26" s="232" t="s">
        <v>67</v>
      </c>
      <c r="C26" s="357">
        <v>339000</v>
      </c>
      <c r="D26" s="328">
        <v>190249.4</v>
      </c>
      <c r="E26" s="73">
        <v>171224.5</v>
      </c>
      <c r="F26" s="399">
        <v>19024.9</v>
      </c>
      <c r="G26" s="423">
        <f>C26-E26</f>
        <v>167775.5</v>
      </c>
      <c r="H26" s="80"/>
      <c r="I26" s="80"/>
      <c r="J26" s="42"/>
    </row>
    <row r="27" spans="1:10" s="51" customFormat="1" ht="36" customHeight="1">
      <c r="A27" s="232" t="s">
        <v>270</v>
      </c>
      <c r="B27" s="232" t="s">
        <v>274</v>
      </c>
      <c r="C27" s="357">
        <v>53000</v>
      </c>
      <c r="D27" s="328">
        <v>59000</v>
      </c>
      <c r="E27" s="73">
        <v>53000</v>
      </c>
      <c r="F27" s="399">
        <v>6000</v>
      </c>
      <c r="G27" s="423">
        <f>C27-E27</f>
        <v>0</v>
      </c>
      <c r="H27" s="80"/>
      <c r="I27" s="80"/>
      <c r="J27" s="42"/>
    </row>
    <row r="28" spans="1:33" s="8" customFormat="1" ht="21.75" customHeight="1">
      <c r="A28" s="265" t="s">
        <v>17</v>
      </c>
      <c r="B28" s="233"/>
      <c r="C28" s="307">
        <f>C27+C26+C25+C24+C23</f>
        <v>611000</v>
      </c>
      <c r="D28" s="292">
        <f>D27+D26+D25+D24+D23</f>
        <v>513694.4</v>
      </c>
      <c r="E28" s="47">
        <f>E27+E26+E25+E24+E23</f>
        <v>443224.5</v>
      </c>
      <c r="F28" s="398">
        <f>F27+F26+F25+F24+F23</f>
        <v>70469.9</v>
      </c>
      <c r="G28" s="386">
        <f>G27+G26+G25+G24+G23</f>
        <v>167775.5</v>
      </c>
      <c r="H28" s="80"/>
      <c r="I28" s="80"/>
      <c r="J28" s="42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s="8" customFormat="1" ht="26.25" customHeight="1">
      <c r="A29" s="266" t="s">
        <v>205</v>
      </c>
      <c r="B29" s="235" t="s">
        <v>206</v>
      </c>
      <c r="C29" s="358">
        <v>171000</v>
      </c>
      <c r="D29" s="327">
        <v>191742</v>
      </c>
      <c r="E29" s="48">
        <v>169656</v>
      </c>
      <c r="F29" s="400">
        <v>22086</v>
      </c>
      <c r="G29" s="424">
        <f>C29-E29</f>
        <v>1344</v>
      </c>
      <c r="H29" s="80"/>
      <c r="I29" s="80"/>
      <c r="J29" s="42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s="8" customFormat="1" ht="21.75" customHeight="1">
      <c r="A30" s="265" t="s">
        <v>17</v>
      </c>
      <c r="B30" s="233"/>
      <c r="C30" s="307">
        <f>C29</f>
        <v>171000</v>
      </c>
      <c r="D30" s="292">
        <f>D29</f>
        <v>191742</v>
      </c>
      <c r="E30" s="47">
        <f>E29</f>
        <v>169656</v>
      </c>
      <c r="F30" s="398">
        <f>F29</f>
        <v>22086</v>
      </c>
      <c r="G30" s="386">
        <f>G29</f>
        <v>1344</v>
      </c>
      <c r="H30" s="80"/>
      <c r="I30" s="80"/>
      <c r="J30" s="42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s="8" customFormat="1" ht="25.5" customHeight="1">
      <c r="A31" s="267" t="s">
        <v>56</v>
      </c>
      <c r="B31" s="235" t="s">
        <v>207</v>
      </c>
      <c r="C31" s="359">
        <v>432000</v>
      </c>
      <c r="D31" s="291">
        <v>480643</v>
      </c>
      <c r="E31" s="34">
        <v>419224</v>
      </c>
      <c r="F31" s="395">
        <v>61419</v>
      </c>
      <c r="G31" s="424">
        <f>C31-E31</f>
        <v>12776</v>
      </c>
      <c r="H31" s="80"/>
      <c r="I31" s="80"/>
      <c r="J31" s="42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s="8" customFormat="1" ht="21.75" customHeight="1">
      <c r="A32" s="265" t="s">
        <v>17</v>
      </c>
      <c r="B32" s="233"/>
      <c r="C32" s="307">
        <f>C31</f>
        <v>432000</v>
      </c>
      <c r="D32" s="292">
        <f>D31</f>
        <v>480643</v>
      </c>
      <c r="E32" s="47">
        <f>E31</f>
        <v>419224</v>
      </c>
      <c r="F32" s="398">
        <f>F31</f>
        <v>61419</v>
      </c>
      <c r="G32" s="386">
        <f>G31</f>
        <v>12776</v>
      </c>
      <c r="H32" s="80"/>
      <c r="I32" s="80"/>
      <c r="J32" s="42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9" ht="24.75" customHeight="1">
      <c r="A33" s="264" t="s">
        <v>2</v>
      </c>
      <c r="B33" s="264" t="s">
        <v>208</v>
      </c>
      <c r="C33" s="354">
        <v>181000</v>
      </c>
      <c r="D33" s="291">
        <v>228482.7</v>
      </c>
      <c r="E33" s="34">
        <v>175157</v>
      </c>
      <c r="F33" s="395">
        <v>53325.7</v>
      </c>
      <c r="G33" s="424">
        <f>C33-E33</f>
        <v>5843</v>
      </c>
      <c r="H33" s="80"/>
      <c r="I33" s="80"/>
    </row>
    <row r="34" spans="1:33" s="8" customFormat="1" ht="21.75" customHeight="1">
      <c r="A34" s="265" t="s">
        <v>17</v>
      </c>
      <c r="B34" s="233"/>
      <c r="C34" s="307">
        <f>SUM(C33)</f>
        <v>181000</v>
      </c>
      <c r="D34" s="292">
        <f>SUM(D33)</f>
        <v>228482.7</v>
      </c>
      <c r="E34" s="47">
        <f>SUM(E33)</f>
        <v>175157</v>
      </c>
      <c r="F34" s="398">
        <f>SUM(F33)</f>
        <v>53325.7</v>
      </c>
      <c r="G34" s="386">
        <f>SUM(G33)</f>
        <v>5843</v>
      </c>
      <c r="H34" s="80"/>
      <c r="I34" s="80"/>
      <c r="J34" s="42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s="33" customFormat="1" ht="19.5" customHeight="1">
      <c r="A35" s="264" t="s">
        <v>209</v>
      </c>
      <c r="B35" s="234" t="s">
        <v>210</v>
      </c>
      <c r="C35" s="355">
        <v>11000</v>
      </c>
      <c r="D35" s="327">
        <v>9371</v>
      </c>
      <c r="E35" s="48">
        <v>8433.9</v>
      </c>
      <c r="F35" s="400">
        <v>937.1</v>
      </c>
      <c r="G35" s="423">
        <f>C35-E35</f>
        <v>2566.1000000000004</v>
      </c>
      <c r="H35" s="80"/>
      <c r="I35" s="80"/>
      <c r="J35" s="42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s="33" customFormat="1" ht="22.5" customHeight="1" thickBot="1">
      <c r="A36" s="268" t="s">
        <v>209</v>
      </c>
      <c r="B36" s="234" t="s">
        <v>211</v>
      </c>
      <c r="C36" s="355">
        <v>100000</v>
      </c>
      <c r="D36" s="327">
        <v>114886</v>
      </c>
      <c r="E36" s="48">
        <v>100000</v>
      </c>
      <c r="F36" s="400">
        <v>14886</v>
      </c>
      <c r="G36" s="423">
        <f>C36-E36</f>
        <v>0</v>
      </c>
      <c r="H36" s="80"/>
      <c r="I36" s="80"/>
      <c r="J36" s="4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s="8" customFormat="1" ht="21.75" customHeight="1">
      <c r="A37" s="269" t="s">
        <v>17</v>
      </c>
      <c r="B37" s="299"/>
      <c r="C37" s="360">
        <f>SUM(C35+C36)</f>
        <v>111000</v>
      </c>
      <c r="D37" s="329">
        <f>SUM(D35+D36)</f>
        <v>124257</v>
      </c>
      <c r="E37" s="89">
        <f>SUM(E35+E36)</f>
        <v>108433.9</v>
      </c>
      <c r="F37" s="401">
        <f>SUM(F35+F36)</f>
        <v>15823.1</v>
      </c>
      <c r="G37" s="428">
        <f>SUM(G35+G36)</f>
        <v>2566.1000000000004</v>
      </c>
      <c r="H37" s="80"/>
      <c r="I37" s="80"/>
      <c r="J37" s="42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10" s="7" customFormat="1" ht="15.75" customHeight="1">
      <c r="A38" s="267" t="s">
        <v>368</v>
      </c>
      <c r="B38" s="232" t="s">
        <v>367</v>
      </c>
      <c r="C38" s="359">
        <v>33000</v>
      </c>
      <c r="D38" s="291">
        <v>39979</v>
      </c>
      <c r="E38" s="34">
        <v>33000</v>
      </c>
      <c r="F38" s="395">
        <v>6979</v>
      </c>
      <c r="G38" s="385">
        <f>C38-E38</f>
        <v>0</v>
      </c>
      <c r="H38" s="80"/>
      <c r="I38" s="80"/>
      <c r="J38" s="42"/>
    </row>
    <row r="39" spans="1:10" s="7" customFormat="1" ht="27" customHeight="1">
      <c r="A39" s="267" t="s">
        <v>368</v>
      </c>
      <c r="B39" s="232" t="s">
        <v>369</v>
      </c>
      <c r="C39" s="359">
        <v>27000</v>
      </c>
      <c r="D39" s="291">
        <v>34000</v>
      </c>
      <c r="E39" s="34">
        <v>27000</v>
      </c>
      <c r="F39" s="395">
        <v>7000</v>
      </c>
      <c r="G39" s="385">
        <f>C39-E39</f>
        <v>0</v>
      </c>
      <c r="H39" s="80"/>
      <c r="I39" s="80"/>
      <c r="J39" s="42"/>
    </row>
    <row r="40" spans="1:33" s="8" customFormat="1" ht="21.75" customHeight="1">
      <c r="A40" s="265" t="s">
        <v>17</v>
      </c>
      <c r="B40" s="233"/>
      <c r="C40" s="307">
        <f>C39+C38</f>
        <v>60000</v>
      </c>
      <c r="D40" s="292">
        <f>D39+D38</f>
        <v>73979</v>
      </c>
      <c r="E40" s="47">
        <f>E39+E38</f>
        <v>60000</v>
      </c>
      <c r="F40" s="398">
        <f>F39+F38</f>
        <v>13979</v>
      </c>
      <c r="G40" s="386">
        <f>G39+G38</f>
        <v>0</v>
      </c>
      <c r="H40" s="80"/>
      <c r="I40" s="80"/>
      <c r="J40" s="42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s="8" customFormat="1" ht="21.75" customHeight="1">
      <c r="A41" s="264" t="s">
        <v>57</v>
      </c>
      <c r="B41" s="234" t="s">
        <v>212</v>
      </c>
      <c r="C41" s="355">
        <v>85000</v>
      </c>
      <c r="D41" s="291">
        <v>93427</v>
      </c>
      <c r="E41" s="34">
        <v>84084</v>
      </c>
      <c r="F41" s="402">
        <v>9343</v>
      </c>
      <c r="G41" s="423">
        <f>C41-E41</f>
        <v>916</v>
      </c>
      <c r="H41" s="80"/>
      <c r="I41" s="80"/>
      <c r="J41" s="42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s="8" customFormat="1" ht="21.75" customHeight="1">
      <c r="A42" s="264" t="s">
        <v>57</v>
      </c>
      <c r="B42" s="232" t="s">
        <v>373</v>
      </c>
      <c r="C42" s="355">
        <v>49000</v>
      </c>
      <c r="D42" s="291">
        <v>55000</v>
      </c>
      <c r="E42" s="34">
        <v>49000</v>
      </c>
      <c r="F42" s="402">
        <v>6000</v>
      </c>
      <c r="G42" s="423">
        <f>C42-E42</f>
        <v>0</v>
      </c>
      <c r="H42" s="80"/>
      <c r="I42" s="80"/>
      <c r="J42" s="42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s="8" customFormat="1" ht="21.75" customHeight="1">
      <c r="A43" s="264" t="s">
        <v>57</v>
      </c>
      <c r="B43" s="232" t="s">
        <v>53</v>
      </c>
      <c r="C43" s="355">
        <v>259000</v>
      </c>
      <c r="D43" s="291">
        <v>264428.87</v>
      </c>
      <c r="E43" s="34">
        <v>237985</v>
      </c>
      <c r="F43" s="402">
        <v>26443.87</v>
      </c>
      <c r="G43" s="423">
        <f>C43-E43</f>
        <v>21015</v>
      </c>
      <c r="H43" s="80"/>
      <c r="I43" s="80"/>
      <c r="J43" s="42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s="8" customFormat="1" ht="21.75" customHeight="1" thickBot="1">
      <c r="A44" s="270" t="s">
        <v>17</v>
      </c>
      <c r="B44" s="300"/>
      <c r="C44" s="361">
        <f>C43+C42+C41</f>
        <v>393000</v>
      </c>
      <c r="D44" s="330">
        <f>D43+D42+D41</f>
        <v>412855.87</v>
      </c>
      <c r="E44" s="86">
        <f>E43+E42+E41</f>
        <v>371069</v>
      </c>
      <c r="F44" s="403">
        <f>F43+F42+F41</f>
        <v>41786.869999999995</v>
      </c>
      <c r="G44" s="429">
        <f>G43+G42+G41</f>
        <v>21931</v>
      </c>
      <c r="H44" s="80"/>
      <c r="I44" s="80"/>
      <c r="J44" s="42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s="8" customFormat="1" ht="27" customHeight="1">
      <c r="A45" s="262" t="s">
        <v>39</v>
      </c>
      <c r="B45" s="301" t="s">
        <v>265</v>
      </c>
      <c r="C45" s="362">
        <v>82000</v>
      </c>
      <c r="D45" s="331">
        <v>112980</v>
      </c>
      <c r="E45" s="56">
        <v>81800</v>
      </c>
      <c r="F45" s="404">
        <v>31180</v>
      </c>
      <c r="G45" s="423">
        <f aca="true" t="shared" si="0" ref="G45:G50">C45-E45</f>
        <v>200</v>
      </c>
      <c r="H45" s="80"/>
      <c r="I45" s="80"/>
      <c r="J45" s="42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s="8" customFormat="1" ht="27" customHeight="1">
      <c r="A46" s="262" t="s">
        <v>39</v>
      </c>
      <c r="B46" s="232" t="s">
        <v>266</v>
      </c>
      <c r="C46" s="357">
        <v>20000</v>
      </c>
      <c r="D46" s="332">
        <v>30430</v>
      </c>
      <c r="E46" s="56">
        <v>20000</v>
      </c>
      <c r="F46" s="405">
        <v>10430</v>
      </c>
      <c r="G46" s="423">
        <f t="shared" si="0"/>
        <v>0</v>
      </c>
      <c r="H46" s="80"/>
      <c r="I46" s="80"/>
      <c r="J46" s="42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s="8" customFormat="1" ht="24.75" customHeight="1">
      <c r="A47" s="262" t="s">
        <v>39</v>
      </c>
      <c r="B47" s="232" t="s">
        <v>267</v>
      </c>
      <c r="C47" s="357">
        <v>47000</v>
      </c>
      <c r="D47" s="332">
        <v>52500</v>
      </c>
      <c r="E47" s="56">
        <v>47000</v>
      </c>
      <c r="F47" s="405">
        <v>5500</v>
      </c>
      <c r="G47" s="423">
        <f t="shared" si="0"/>
        <v>0</v>
      </c>
      <c r="H47" s="80"/>
      <c r="I47" s="80"/>
      <c r="J47" s="42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s="8" customFormat="1" ht="27" customHeight="1">
      <c r="A48" s="262" t="s">
        <v>39</v>
      </c>
      <c r="B48" s="232" t="s">
        <v>127</v>
      </c>
      <c r="C48" s="357">
        <v>105000</v>
      </c>
      <c r="D48" s="332">
        <v>123039</v>
      </c>
      <c r="E48" s="56">
        <v>105000</v>
      </c>
      <c r="F48" s="405">
        <v>18039</v>
      </c>
      <c r="G48" s="423">
        <f t="shared" si="0"/>
        <v>0</v>
      </c>
      <c r="H48" s="80"/>
      <c r="I48" s="80"/>
      <c r="J48" s="42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10" s="7" customFormat="1" ht="30" customHeight="1">
      <c r="A49" s="262" t="s">
        <v>39</v>
      </c>
      <c r="B49" s="232" t="s">
        <v>268</v>
      </c>
      <c r="C49" s="357">
        <v>265000</v>
      </c>
      <c r="D49" s="324">
        <f>E49+F49</f>
        <v>256385</v>
      </c>
      <c r="E49" s="56">
        <v>229653</v>
      </c>
      <c r="F49" s="90">
        <v>26732</v>
      </c>
      <c r="G49" s="423">
        <f t="shared" si="0"/>
        <v>35347</v>
      </c>
      <c r="H49" s="80"/>
      <c r="I49" s="80"/>
      <c r="J49" s="42"/>
    </row>
    <row r="50" spans="1:10" s="7" customFormat="1" ht="30" customHeight="1" thickBot="1">
      <c r="A50" s="264" t="s">
        <v>39</v>
      </c>
      <c r="B50" s="232" t="s">
        <v>269</v>
      </c>
      <c r="C50" s="357">
        <v>20000</v>
      </c>
      <c r="D50" s="333">
        <v>22470</v>
      </c>
      <c r="E50" s="56">
        <v>20000</v>
      </c>
      <c r="F50" s="395">
        <v>2470</v>
      </c>
      <c r="G50" s="423">
        <f t="shared" si="0"/>
        <v>0</v>
      </c>
      <c r="H50" s="80"/>
      <c r="I50" s="80"/>
      <c r="J50" s="42"/>
    </row>
    <row r="51" spans="1:9" ht="21.75" customHeight="1">
      <c r="A51" s="269" t="s">
        <v>17</v>
      </c>
      <c r="B51" s="315"/>
      <c r="C51" s="378">
        <f>SUM(C45:C50)</f>
        <v>539000</v>
      </c>
      <c r="D51" s="343">
        <f>SUM(D45:D50)</f>
        <v>597804</v>
      </c>
      <c r="E51" s="69">
        <f>SUM(E45:E50)</f>
        <v>503453</v>
      </c>
      <c r="F51" s="416">
        <f>SUM(F45:F50)</f>
        <v>94351</v>
      </c>
      <c r="G51" s="434">
        <f>SUM(G45:G50)</f>
        <v>35547</v>
      </c>
      <c r="H51" s="80"/>
      <c r="I51" s="80"/>
    </row>
    <row r="52" spans="1:9" ht="28.5" customHeight="1">
      <c r="A52" s="264" t="s">
        <v>58</v>
      </c>
      <c r="B52" s="264" t="s">
        <v>59</v>
      </c>
      <c r="C52" s="354">
        <v>118000</v>
      </c>
      <c r="D52" s="327">
        <v>142644</v>
      </c>
      <c r="E52" s="48">
        <v>117844</v>
      </c>
      <c r="F52" s="400">
        <f>SUM(D52-E52)</f>
        <v>24800</v>
      </c>
      <c r="G52" s="423">
        <f>C52-E52</f>
        <v>156</v>
      </c>
      <c r="H52" s="80"/>
      <c r="I52" s="80"/>
    </row>
    <row r="53" spans="1:33" s="8" customFormat="1" ht="32.25" customHeight="1">
      <c r="A53" s="264" t="s">
        <v>58</v>
      </c>
      <c r="B53" s="302" t="s">
        <v>213</v>
      </c>
      <c r="C53" s="354">
        <v>31000</v>
      </c>
      <c r="D53" s="327">
        <v>37512.42</v>
      </c>
      <c r="E53" s="48">
        <v>30881.67</v>
      </c>
      <c r="F53" s="400">
        <f>D53-E53</f>
        <v>6630.75</v>
      </c>
      <c r="G53" s="254">
        <f>C53-E53</f>
        <v>118.33000000000175</v>
      </c>
      <c r="H53" s="80"/>
      <c r="I53" s="80"/>
      <c r="J53" s="42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9" ht="21.75" customHeight="1">
      <c r="A54" s="481" t="s">
        <v>17</v>
      </c>
      <c r="B54" s="299"/>
      <c r="C54" s="360">
        <f>SUM(C52:C53)</f>
        <v>149000</v>
      </c>
      <c r="D54" s="329">
        <f>SUM(D52:D53)</f>
        <v>180156.41999999998</v>
      </c>
      <c r="E54" s="89">
        <f>SUM(E52:E53)</f>
        <v>148725.66999999998</v>
      </c>
      <c r="F54" s="401">
        <f>SUM(F52:F53)</f>
        <v>31430.75</v>
      </c>
      <c r="G54" s="428">
        <f>SUM(G52:G53)</f>
        <v>274.33000000000175</v>
      </c>
      <c r="H54" s="80"/>
      <c r="I54" s="80"/>
    </row>
    <row r="55" spans="1:10" s="3" customFormat="1" ht="25.5" customHeight="1">
      <c r="A55" s="267" t="s">
        <v>60</v>
      </c>
      <c r="B55" s="235" t="s">
        <v>61</v>
      </c>
      <c r="C55" s="359">
        <v>300000</v>
      </c>
      <c r="D55" s="291">
        <v>500000</v>
      </c>
      <c r="E55" s="34">
        <v>300000</v>
      </c>
      <c r="F55" s="395">
        <f>D55-E55</f>
        <v>200000</v>
      </c>
      <c r="G55" s="385">
        <f>C55-E55</f>
        <v>0</v>
      </c>
      <c r="H55" s="80"/>
      <c r="I55" s="80"/>
      <c r="J55" s="42"/>
    </row>
    <row r="56" spans="1:10" s="3" customFormat="1" ht="25.5" customHeight="1">
      <c r="A56" s="267" t="s">
        <v>60</v>
      </c>
      <c r="B56" s="235" t="s">
        <v>214</v>
      </c>
      <c r="C56" s="365">
        <v>200000</v>
      </c>
      <c r="D56" s="336">
        <v>309251.59</v>
      </c>
      <c r="E56" s="56">
        <v>162696</v>
      </c>
      <c r="F56" s="408">
        <v>146555.59</v>
      </c>
      <c r="G56" s="432">
        <f>C56-E56</f>
        <v>37304</v>
      </c>
      <c r="H56" s="80"/>
      <c r="I56" s="80"/>
      <c r="J56" s="42"/>
    </row>
    <row r="57" spans="1:10" s="3" customFormat="1" ht="32.25" customHeight="1" thickBot="1">
      <c r="A57" s="271" t="s">
        <v>60</v>
      </c>
      <c r="B57" s="304" t="s">
        <v>215</v>
      </c>
      <c r="C57" s="366">
        <v>215000</v>
      </c>
      <c r="D57" s="325">
        <v>0</v>
      </c>
      <c r="E57" s="57">
        <v>0</v>
      </c>
      <c r="F57" s="393">
        <f>D57-E57</f>
        <v>0</v>
      </c>
      <c r="G57" s="432">
        <f>C57-E57</f>
        <v>215000</v>
      </c>
      <c r="H57" s="80"/>
      <c r="I57" s="80"/>
      <c r="J57" s="42"/>
    </row>
    <row r="58" spans="1:9" ht="15.75" customHeight="1" thickBot="1">
      <c r="A58" s="261" t="s">
        <v>17</v>
      </c>
      <c r="B58" s="297"/>
      <c r="C58" s="363">
        <f>SUM(C55:C57)</f>
        <v>715000</v>
      </c>
      <c r="D58" s="334">
        <f>SUM(D55:D57)</f>
        <v>809251.5900000001</v>
      </c>
      <c r="E58" s="60">
        <f>SUM(E55:E57)</f>
        <v>462696</v>
      </c>
      <c r="F58" s="406">
        <f>SUM(F55:F57)</f>
        <v>346555.58999999997</v>
      </c>
      <c r="G58" s="430">
        <f>SUM(G55:G57)</f>
        <v>252304</v>
      </c>
      <c r="H58" s="80"/>
      <c r="I58" s="80"/>
    </row>
    <row r="59" spans="1:10" s="3" customFormat="1" ht="28.5" customHeight="1">
      <c r="A59" s="272" t="s">
        <v>216</v>
      </c>
      <c r="B59" s="303" t="s">
        <v>217</v>
      </c>
      <c r="C59" s="367">
        <v>78000</v>
      </c>
      <c r="D59" s="337">
        <v>90054</v>
      </c>
      <c r="E59" s="63">
        <v>78000</v>
      </c>
      <c r="F59" s="409">
        <f>D59-E59</f>
        <v>12054</v>
      </c>
      <c r="G59" s="432">
        <f>C59-E59</f>
        <v>0</v>
      </c>
      <c r="H59" s="80"/>
      <c r="I59" s="80"/>
      <c r="J59" s="42"/>
    </row>
    <row r="60" spans="1:10" s="3" customFormat="1" ht="27" customHeight="1" thickBot="1">
      <c r="A60" s="273" t="s">
        <v>216</v>
      </c>
      <c r="B60" s="305" t="s">
        <v>218</v>
      </c>
      <c r="C60" s="368">
        <v>30000</v>
      </c>
      <c r="D60" s="338">
        <v>39300</v>
      </c>
      <c r="E60" s="64">
        <v>30000</v>
      </c>
      <c r="F60" s="410">
        <f>D60-E60</f>
        <v>9300</v>
      </c>
      <c r="G60" s="432">
        <f>C60-E60</f>
        <v>0</v>
      </c>
      <c r="H60" s="80"/>
      <c r="I60" s="80"/>
      <c r="J60" s="42"/>
    </row>
    <row r="61" spans="1:9" ht="21.75" customHeight="1" thickBot="1">
      <c r="A61" s="261" t="s">
        <v>17</v>
      </c>
      <c r="B61" s="297"/>
      <c r="C61" s="363">
        <f>SUM(C59:C60)</f>
        <v>108000</v>
      </c>
      <c r="D61" s="334">
        <f>D59+D60</f>
        <v>129354</v>
      </c>
      <c r="E61" s="60">
        <f>E59+E60</f>
        <v>108000</v>
      </c>
      <c r="F61" s="406">
        <f>F59+F60</f>
        <v>21354</v>
      </c>
      <c r="G61" s="430">
        <f>G60+G59</f>
        <v>0</v>
      </c>
      <c r="H61" s="80"/>
      <c r="I61" s="80"/>
    </row>
    <row r="62" spans="1:10" s="3" customFormat="1" ht="26.25" customHeight="1">
      <c r="A62" s="268" t="s">
        <v>38</v>
      </c>
      <c r="B62" s="306" t="s">
        <v>219</v>
      </c>
      <c r="C62" s="369">
        <v>340000</v>
      </c>
      <c r="D62" s="337">
        <v>440000</v>
      </c>
      <c r="E62" s="59">
        <v>340000</v>
      </c>
      <c r="F62" s="400">
        <v>100000</v>
      </c>
      <c r="G62" s="432">
        <f>C62-E62</f>
        <v>0</v>
      </c>
      <c r="H62" s="80"/>
      <c r="I62" s="80"/>
      <c r="J62" s="42"/>
    </row>
    <row r="63" spans="1:10" s="3" customFormat="1" ht="39.75" customHeight="1">
      <c r="A63" s="264" t="s">
        <v>38</v>
      </c>
      <c r="B63" s="234" t="s">
        <v>220</v>
      </c>
      <c r="C63" s="355">
        <v>160000</v>
      </c>
      <c r="D63" s="291">
        <v>106200</v>
      </c>
      <c r="E63" s="48">
        <v>82000</v>
      </c>
      <c r="F63" s="400">
        <v>24200</v>
      </c>
      <c r="G63" s="432">
        <f>C63-E63</f>
        <v>78000</v>
      </c>
      <c r="H63" s="80"/>
      <c r="I63" s="80"/>
      <c r="J63" s="42"/>
    </row>
    <row r="64" spans="1:10" s="3" customFormat="1" ht="44.25" customHeight="1" thickBot="1">
      <c r="A64" s="264" t="s">
        <v>38</v>
      </c>
      <c r="B64" s="234" t="s">
        <v>221</v>
      </c>
      <c r="C64" s="355">
        <v>150000</v>
      </c>
      <c r="D64" s="291">
        <v>0</v>
      </c>
      <c r="E64" s="48">
        <v>0</v>
      </c>
      <c r="F64" s="400">
        <f>D64-E64</f>
        <v>0</v>
      </c>
      <c r="G64" s="432">
        <f>C64-E64</f>
        <v>150000</v>
      </c>
      <c r="H64" s="80"/>
      <c r="I64" s="80"/>
      <c r="J64" s="42"/>
    </row>
    <row r="65" spans="1:33" s="8" customFormat="1" ht="21.75" customHeight="1">
      <c r="A65" s="269" t="s">
        <v>17</v>
      </c>
      <c r="B65" s="315"/>
      <c r="C65" s="378">
        <f>SUM(C62:C64)</f>
        <v>650000</v>
      </c>
      <c r="D65" s="343">
        <f>SUM(D62:D64)</f>
        <v>546200</v>
      </c>
      <c r="E65" s="69">
        <f>SUM(E62:E64)</f>
        <v>422000</v>
      </c>
      <c r="F65" s="416">
        <f>SUM(F62:F64)</f>
        <v>124200</v>
      </c>
      <c r="G65" s="434">
        <f>SUM(G62:G64)</f>
        <v>228000</v>
      </c>
      <c r="H65" s="80"/>
      <c r="I65" s="80"/>
      <c r="J65" s="42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11" ht="26.25" customHeight="1">
      <c r="A66" s="264" t="s">
        <v>37</v>
      </c>
      <c r="B66" s="264" t="s">
        <v>222</v>
      </c>
      <c r="C66" s="359">
        <v>86000</v>
      </c>
      <c r="D66" s="291">
        <v>96435</v>
      </c>
      <c r="E66" s="34">
        <v>86000</v>
      </c>
      <c r="F66" s="395">
        <v>10435</v>
      </c>
      <c r="G66" s="385">
        <f>C66-E66</f>
        <v>0</v>
      </c>
      <c r="H66" s="80"/>
      <c r="I66" s="80"/>
      <c r="K66" s="42"/>
    </row>
    <row r="67" spans="1:9" ht="32.25" customHeight="1">
      <c r="A67" s="264" t="s">
        <v>37</v>
      </c>
      <c r="B67" s="264" t="s">
        <v>62</v>
      </c>
      <c r="C67" s="359">
        <v>62000</v>
      </c>
      <c r="D67" s="291">
        <v>78200</v>
      </c>
      <c r="E67" s="34">
        <v>62000</v>
      </c>
      <c r="F67" s="395">
        <v>16200</v>
      </c>
      <c r="G67" s="432">
        <f>C67-E67</f>
        <v>0</v>
      </c>
      <c r="H67" s="80"/>
      <c r="I67" s="80"/>
    </row>
    <row r="68" spans="1:9" ht="21.75" customHeight="1" thickBot="1">
      <c r="A68" s="270" t="s">
        <v>17</v>
      </c>
      <c r="B68" s="300"/>
      <c r="C68" s="361">
        <f>C67+C66</f>
        <v>148000</v>
      </c>
      <c r="D68" s="330">
        <f>D67+D66</f>
        <v>174635</v>
      </c>
      <c r="E68" s="86">
        <f>E67+E66</f>
        <v>148000</v>
      </c>
      <c r="F68" s="403">
        <f>F67+F66</f>
        <v>26635</v>
      </c>
      <c r="G68" s="429">
        <f>G67+G66</f>
        <v>0</v>
      </c>
      <c r="H68" s="80"/>
      <c r="I68" s="80"/>
    </row>
    <row r="69" spans="1:9" ht="27.75" customHeight="1">
      <c r="A69" s="264" t="s">
        <v>223</v>
      </c>
      <c r="B69" s="264" t="s">
        <v>224</v>
      </c>
      <c r="C69" s="355">
        <v>296000</v>
      </c>
      <c r="D69" s="327">
        <v>328477</v>
      </c>
      <c r="E69" s="48">
        <v>295629.3</v>
      </c>
      <c r="F69" s="400">
        <f>SUM(D69-E69)</f>
        <v>32847.70000000001</v>
      </c>
      <c r="G69" s="432">
        <f>C69-E69</f>
        <v>370.70000000001164</v>
      </c>
      <c r="H69" s="80"/>
      <c r="I69" s="80"/>
    </row>
    <row r="70" spans="1:9" ht="21.75" customHeight="1">
      <c r="A70" s="265" t="s">
        <v>17</v>
      </c>
      <c r="B70" s="307"/>
      <c r="C70" s="307">
        <f>SUM(C69:C69)</f>
        <v>296000</v>
      </c>
      <c r="D70" s="339">
        <f>SUM(D69:D69)</f>
        <v>328477</v>
      </c>
      <c r="E70" s="27">
        <f>SUM(E69:E69)</f>
        <v>295629.3</v>
      </c>
      <c r="F70" s="396">
        <f>SUM(F69:F69)</f>
        <v>32847.70000000001</v>
      </c>
      <c r="G70" s="427">
        <f>G69</f>
        <v>370.70000000001164</v>
      </c>
      <c r="H70" s="80"/>
      <c r="I70" s="80"/>
    </row>
    <row r="71" spans="1:33" s="8" customFormat="1" ht="40.5" customHeight="1" thickBot="1">
      <c r="A71" s="264" t="s">
        <v>63</v>
      </c>
      <c r="B71" s="264" t="s">
        <v>225</v>
      </c>
      <c r="C71" s="354">
        <v>28000</v>
      </c>
      <c r="D71" s="327">
        <v>32000</v>
      </c>
      <c r="E71" s="48">
        <v>28000</v>
      </c>
      <c r="F71" s="400">
        <v>4000</v>
      </c>
      <c r="G71" s="432">
        <f>C71-E71</f>
        <v>0</v>
      </c>
      <c r="H71" s="80"/>
      <c r="I71" s="80"/>
      <c r="J71" s="42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s="8" customFormat="1" ht="21.75" customHeight="1">
      <c r="A72" s="269" t="s">
        <v>17</v>
      </c>
      <c r="B72" s="308"/>
      <c r="C72" s="370">
        <f>SUM(C71)</f>
        <v>28000</v>
      </c>
      <c r="D72" s="340">
        <f>SUM(D71)</f>
        <v>32000</v>
      </c>
      <c r="E72" s="91">
        <f>SUM(E71)</f>
        <v>28000</v>
      </c>
      <c r="F72" s="99">
        <f>SUM(F71)</f>
        <v>4000</v>
      </c>
      <c r="G72" s="425">
        <f>G71</f>
        <v>0</v>
      </c>
      <c r="H72" s="80"/>
      <c r="I72" s="80"/>
      <c r="J72" s="42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s="8" customFormat="1" ht="27" customHeight="1">
      <c r="A73" s="264" t="s">
        <v>64</v>
      </c>
      <c r="B73" s="264" t="s">
        <v>97</v>
      </c>
      <c r="C73" s="354">
        <v>60000</v>
      </c>
      <c r="D73" s="327">
        <v>80000</v>
      </c>
      <c r="E73" s="48">
        <v>60000</v>
      </c>
      <c r="F73" s="400">
        <f>SUM(D73-E73)</f>
        <v>20000</v>
      </c>
      <c r="G73" s="385">
        <f>C73-E73</f>
        <v>0</v>
      </c>
      <c r="H73" s="80"/>
      <c r="I73" s="80"/>
      <c r="J73" s="42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s="8" customFormat="1" ht="27" customHeight="1">
      <c r="A74" s="264" t="s">
        <v>64</v>
      </c>
      <c r="B74" s="264" t="s">
        <v>53</v>
      </c>
      <c r="C74" s="354">
        <v>192000</v>
      </c>
      <c r="D74" s="327">
        <v>178746</v>
      </c>
      <c r="E74" s="48">
        <v>154236</v>
      </c>
      <c r="F74" s="400">
        <f>SUM(D74-E74)</f>
        <v>24510</v>
      </c>
      <c r="G74" s="385">
        <f>C74-E74</f>
        <v>37764</v>
      </c>
      <c r="H74" s="80"/>
      <c r="I74" s="80"/>
      <c r="J74" s="42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9" ht="21.75" customHeight="1">
      <c r="A75" s="265" t="s">
        <v>17</v>
      </c>
      <c r="B75" s="233"/>
      <c r="C75" s="307">
        <f>SUM(C73+C74)</f>
        <v>252000</v>
      </c>
      <c r="D75" s="292">
        <f>SUM(D73+D74)</f>
        <v>258746</v>
      </c>
      <c r="E75" s="47">
        <f>SUM(E73+E74)</f>
        <v>214236</v>
      </c>
      <c r="F75" s="398">
        <f>SUM(F73+F74)</f>
        <v>44510</v>
      </c>
      <c r="G75" s="386">
        <f>SUM(G73+G74)</f>
        <v>37764</v>
      </c>
      <c r="H75" s="80"/>
      <c r="I75" s="80"/>
    </row>
    <row r="76" spans="1:10" s="3" customFormat="1" ht="22.5" customHeight="1">
      <c r="A76" s="274" t="s">
        <v>65</v>
      </c>
      <c r="B76" s="309" t="s">
        <v>226</v>
      </c>
      <c r="C76" s="364">
        <v>54000</v>
      </c>
      <c r="D76" s="324">
        <v>60086</v>
      </c>
      <c r="E76" s="56">
        <v>54000</v>
      </c>
      <c r="F76" s="90">
        <v>6086</v>
      </c>
      <c r="G76" s="432">
        <f>C76-E76</f>
        <v>0</v>
      </c>
      <c r="H76" s="80"/>
      <c r="I76" s="80"/>
      <c r="J76" s="42"/>
    </row>
    <row r="77" spans="1:9" ht="21.75" customHeight="1">
      <c r="A77" s="265" t="s">
        <v>17</v>
      </c>
      <c r="B77" s="233"/>
      <c r="C77" s="307">
        <f>SUM(C76:C76)</f>
        <v>54000</v>
      </c>
      <c r="D77" s="258">
        <f>SUM(D76:D76)</f>
        <v>60086</v>
      </c>
      <c r="E77" s="24">
        <f>SUM(E76:E76)</f>
        <v>54000</v>
      </c>
      <c r="F77" s="411">
        <f>SUM(F76:F76)</f>
        <v>6086</v>
      </c>
      <c r="G77" s="307">
        <f>SUM(G76:G76)</f>
        <v>0</v>
      </c>
      <c r="H77" s="80"/>
      <c r="I77" s="80"/>
    </row>
    <row r="78" spans="1:10" s="37" customFormat="1" ht="24.75" customHeight="1">
      <c r="A78" s="267" t="s">
        <v>370</v>
      </c>
      <c r="B78" s="232" t="s">
        <v>367</v>
      </c>
      <c r="C78" s="359">
        <v>12000</v>
      </c>
      <c r="D78" s="291">
        <v>13810</v>
      </c>
      <c r="E78" s="34">
        <v>12000</v>
      </c>
      <c r="F78" s="395">
        <v>1810</v>
      </c>
      <c r="G78" s="385">
        <f>C78-E78</f>
        <v>0</v>
      </c>
      <c r="H78" s="80"/>
      <c r="I78" s="80"/>
      <c r="J78" s="42"/>
    </row>
    <row r="79" spans="1:10" s="3" customFormat="1" ht="24.75" customHeight="1">
      <c r="A79" s="267" t="s">
        <v>370</v>
      </c>
      <c r="B79" s="232" t="s">
        <v>371</v>
      </c>
      <c r="C79" s="359">
        <v>37000</v>
      </c>
      <c r="D79" s="291">
        <v>42500</v>
      </c>
      <c r="E79" s="34">
        <v>37000</v>
      </c>
      <c r="F79" s="395">
        <v>5500</v>
      </c>
      <c r="G79" s="385">
        <f>C79-E79</f>
        <v>0</v>
      </c>
      <c r="H79" s="80"/>
      <c r="I79" s="80"/>
      <c r="J79" s="42"/>
    </row>
    <row r="80" spans="1:10" s="3" customFormat="1" ht="26.25" customHeight="1">
      <c r="A80" s="267" t="s">
        <v>370</v>
      </c>
      <c r="B80" s="232" t="s">
        <v>372</v>
      </c>
      <c r="C80" s="359">
        <v>95000</v>
      </c>
      <c r="D80" s="291">
        <v>106000</v>
      </c>
      <c r="E80" s="34">
        <v>95000</v>
      </c>
      <c r="F80" s="395">
        <v>11000</v>
      </c>
      <c r="G80" s="385">
        <f>C80-E80</f>
        <v>0</v>
      </c>
      <c r="H80" s="80"/>
      <c r="I80" s="80"/>
      <c r="J80" s="42"/>
    </row>
    <row r="81" spans="1:9" ht="21.75" customHeight="1">
      <c r="A81" s="265" t="s">
        <v>17</v>
      </c>
      <c r="B81" s="233"/>
      <c r="C81" s="307">
        <f>C80+C79+C78</f>
        <v>144000</v>
      </c>
      <c r="D81" s="292">
        <f>D80+D79+D78</f>
        <v>162310</v>
      </c>
      <c r="E81" s="47">
        <f>E80+E79+E78</f>
        <v>144000</v>
      </c>
      <c r="F81" s="398">
        <f>F80+F79+F78</f>
        <v>18310</v>
      </c>
      <c r="G81" s="386">
        <f>G80+G79+G78</f>
        <v>0</v>
      </c>
      <c r="H81" s="80"/>
      <c r="I81" s="80"/>
    </row>
    <row r="82" spans="1:9" ht="28.5" customHeight="1">
      <c r="A82" s="275" t="s">
        <v>227</v>
      </c>
      <c r="B82" s="302" t="s">
        <v>228</v>
      </c>
      <c r="C82" s="359">
        <v>120000</v>
      </c>
      <c r="D82" s="291">
        <v>175000</v>
      </c>
      <c r="E82" s="34">
        <v>120000</v>
      </c>
      <c r="F82" s="395">
        <v>55000</v>
      </c>
      <c r="G82" s="385">
        <f>C82-E82</f>
        <v>0</v>
      </c>
      <c r="H82" s="80"/>
      <c r="I82" s="80"/>
    </row>
    <row r="83" spans="1:9" ht="21.75" customHeight="1">
      <c r="A83" s="265" t="s">
        <v>17</v>
      </c>
      <c r="B83" s="233"/>
      <c r="C83" s="307">
        <f>C82</f>
        <v>120000</v>
      </c>
      <c r="D83" s="292">
        <f>D82</f>
        <v>175000</v>
      </c>
      <c r="E83" s="47">
        <f>E82</f>
        <v>120000</v>
      </c>
      <c r="F83" s="398">
        <f>F82</f>
        <v>55000</v>
      </c>
      <c r="G83" s="386">
        <f>G82</f>
        <v>0</v>
      </c>
      <c r="H83" s="80"/>
      <c r="I83" s="80"/>
    </row>
    <row r="84" spans="1:10" s="3" customFormat="1" ht="25.5" customHeight="1">
      <c r="A84" s="267" t="s">
        <v>66</v>
      </c>
      <c r="B84" s="235" t="s">
        <v>67</v>
      </c>
      <c r="C84" s="359">
        <v>454000</v>
      </c>
      <c r="D84" s="291">
        <v>540000</v>
      </c>
      <c r="E84" s="34">
        <v>454000</v>
      </c>
      <c r="F84" s="395">
        <f>D84-E84</f>
        <v>86000</v>
      </c>
      <c r="G84" s="432">
        <f>C84-E84</f>
        <v>0</v>
      </c>
      <c r="H84" s="80"/>
      <c r="I84" s="80"/>
      <c r="J84" s="42"/>
    </row>
    <row r="85" spans="1:10" s="3" customFormat="1" ht="25.5" customHeight="1">
      <c r="A85" s="267" t="s">
        <v>66</v>
      </c>
      <c r="B85" s="235" t="s">
        <v>229</v>
      </c>
      <c r="C85" s="359">
        <v>64000</v>
      </c>
      <c r="D85" s="291">
        <v>81000</v>
      </c>
      <c r="E85" s="34">
        <v>64000</v>
      </c>
      <c r="F85" s="395">
        <f>D85-E85</f>
        <v>17000</v>
      </c>
      <c r="G85" s="432">
        <f>C85-E85</f>
        <v>0</v>
      </c>
      <c r="H85" s="80"/>
      <c r="I85" s="80"/>
      <c r="J85" s="42"/>
    </row>
    <row r="86" spans="1:10" s="3" customFormat="1" ht="25.5" customHeight="1">
      <c r="A86" s="267" t="s">
        <v>66</v>
      </c>
      <c r="B86" s="235" t="s">
        <v>230</v>
      </c>
      <c r="C86" s="359">
        <v>70000</v>
      </c>
      <c r="D86" s="291">
        <v>78200</v>
      </c>
      <c r="E86" s="34">
        <v>70000</v>
      </c>
      <c r="F86" s="395">
        <f>D86-E86</f>
        <v>8200</v>
      </c>
      <c r="G86" s="432">
        <f>C86-E86</f>
        <v>0</v>
      </c>
      <c r="H86" s="80"/>
      <c r="I86" s="80"/>
      <c r="J86" s="42"/>
    </row>
    <row r="87" spans="1:10" s="3" customFormat="1" ht="25.5" customHeight="1">
      <c r="A87" s="267" t="s">
        <v>66</v>
      </c>
      <c r="B87" s="235" t="s">
        <v>374</v>
      </c>
      <c r="C87" s="359">
        <v>57000</v>
      </c>
      <c r="D87" s="291">
        <v>67500</v>
      </c>
      <c r="E87" s="34">
        <v>57000</v>
      </c>
      <c r="F87" s="395">
        <f>D87-E87</f>
        <v>10500</v>
      </c>
      <c r="G87" s="432">
        <f>C87-E87</f>
        <v>0</v>
      </c>
      <c r="H87" s="80"/>
      <c r="I87" s="80"/>
      <c r="J87" s="42"/>
    </row>
    <row r="88" spans="1:9" ht="21.75" customHeight="1">
      <c r="A88" s="265" t="s">
        <v>17</v>
      </c>
      <c r="B88" s="233"/>
      <c r="C88" s="307">
        <f>SUM(C84:C87)</f>
        <v>645000</v>
      </c>
      <c r="D88" s="258">
        <f>SUM(D84:D87)</f>
        <v>766700</v>
      </c>
      <c r="E88" s="24">
        <f>SUM(E84:E87)</f>
        <v>645000</v>
      </c>
      <c r="F88" s="411">
        <f>SUM(F84:F87)</f>
        <v>121700</v>
      </c>
      <c r="G88" s="307">
        <f>SUM(G84:G87)</f>
        <v>0</v>
      </c>
      <c r="H88" s="80"/>
      <c r="I88" s="80"/>
    </row>
    <row r="89" spans="1:10" s="53" customFormat="1" ht="27.75" customHeight="1">
      <c r="A89" s="264" t="s">
        <v>36</v>
      </c>
      <c r="B89" s="234" t="s">
        <v>53</v>
      </c>
      <c r="C89" s="355">
        <v>1032000</v>
      </c>
      <c r="D89" s="327">
        <v>1280000</v>
      </c>
      <c r="E89" s="73">
        <v>1020000</v>
      </c>
      <c r="F89" s="400">
        <f>D89-E89</f>
        <v>260000</v>
      </c>
      <c r="G89" s="432">
        <f>C89-E89</f>
        <v>12000</v>
      </c>
      <c r="H89" s="80"/>
      <c r="I89" s="80"/>
      <c r="J89" s="42"/>
    </row>
    <row r="90" spans="1:10" s="3" customFormat="1" ht="27.75" customHeight="1">
      <c r="A90" s="264" t="s">
        <v>36</v>
      </c>
      <c r="B90" s="234" t="s">
        <v>231</v>
      </c>
      <c r="C90" s="355">
        <v>84000</v>
      </c>
      <c r="D90" s="327">
        <v>0</v>
      </c>
      <c r="E90" s="48">
        <v>0</v>
      </c>
      <c r="F90" s="400">
        <f>D90-E90</f>
        <v>0</v>
      </c>
      <c r="G90" s="432">
        <f>C90-E90</f>
        <v>84000</v>
      </c>
      <c r="H90" s="80"/>
      <c r="I90" s="80"/>
      <c r="J90" s="42"/>
    </row>
    <row r="91" spans="1:9" ht="19.5" customHeight="1">
      <c r="A91" s="276" t="s">
        <v>17</v>
      </c>
      <c r="B91" s="310"/>
      <c r="C91" s="371">
        <f>SUM(C89:C90)</f>
        <v>1116000</v>
      </c>
      <c r="D91" s="290">
        <f>SUM(D89:D90)</f>
        <v>1280000</v>
      </c>
      <c r="E91" s="67">
        <f>SUM(E89:E90)</f>
        <v>1020000</v>
      </c>
      <c r="F91" s="412">
        <f>SUM(F89:F90)</f>
        <v>260000</v>
      </c>
      <c r="G91" s="381">
        <f>G90+G89</f>
        <v>96000</v>
      </c>
      <c r="H91" s="80"/>
      <c r="I91" s="80"/>
    </row>
    <row r="92" spans="1:33" s="8" customFormat="1" ht="27" customHeight="1">
      <c r="A92" s="264" t="s">
        <v>3</v>
      </c>
      <c r="B92" s="264" t="s">
        <v>377</v>
      </c>
      <c r="C92" s="355">
        <v>101000</v>
      </c>
      <c r="D92" s="327">
        <v>113352</v>
      </c>
      <c r="E92" s="48">
        <v>101000</v>
      </c>
      <c r="F92" s="400">
        <v>12352</v>
      </c>
      <c r="G92" s="432">
        <f>C92-E92</f>
        <v>0</v>
      </c>
      <c r="H92" s="80"/>
      <c r="I92" s="80"/>
      <c r="J92" s="42"/>
      <c r="K92" s="88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9" ht="21.75" customHeight="1">
      <c r="A93" s="265" t="s">
        <v>17</v>
      </c>
      <c r="B93" s="233"/>
      <c r="C93" s="307">
        <f>C92</f>
        <v>101000</v>
      </c>
      <c r="D93" s="292">
        <f>D92</f>
        <v>113352</v>
      </c>
      <c r="E93" s="47">
        <f>E92</f>
        <v>101000</v>
      </c>
      <c r="F93" s="398">
        <f>F92</f>
        <v>12352</v>
      </c>
      <c r="G93" s="386">
        <f>G92</f>
        <v>0</v>
      </c>
      <c r="H93" s="80"/>
      <c r="I93" s="80"/>
    </row>
    <row r="94" spans="1:33" s="8" customFormat="1" ht="26.25" customHeight="1">
      <c r="A94" s="264" t="s">
        <v>4</v>
      </c>
      <c r="B94" s="264" t="s">
        <v>232</v>
      </c>
      <c r="C94" s="354">
        <v>207000</v>
      </c>
      <c r="D94" s="327">
        <v>223118</v>
      </c>
      <c r="E94" s="48">
        <v>197585</v>
      </c>
      <c r="F94" s="400">
        <f>SUM(D94-E94)</f>
        <v>25533</v>
      </c>
      <c r="G94" s="431">
        <f>C94-E94</f>
        <v>9415</v>
      </c>
      <c r="H94" s="80"/>
      <c r="I94" s="80"/>
      <c r="J94" s="42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9" ht="21.75" customHeight="1">
      <c r="A95" s="265" t="s">
        <v>17</v>
      </c>
      <c r="B95" s="233"/>
      <c r="C95" s="307">
        <f>SUM(C94:C94)</f>
        <v>207000</v>
      </c>
      <c r="D95" s="339">
        <f>SUM(D94:D94)</f>
        <v>223118</v>
      </c>
      <c r="E95" s="27">
        <f>SUM(E94:E94)</f>
        <v>197585</v>
      </c>
      <c r="F95" s="396">
        <f>SUM(F94:F94)</f>
        <v>25533</v>
      </c>
      <c r="G95" s="427">
        <f>G94</f>
        <v>9415</v>
      </c>
      <c r="H95" s="80"/>
      <c r="I95" s="80"/>
    </row>
    <row r="96" spans="1:33" s="8" customFormat="1" ht="24.75" customHeight="1">
      <c r="A96" s="264" t="s">
        <v>35</v>
      </c>
      <c r="B96" s="264" t="s">
        <v>233</v>
      </c>
      <c r="C96" s="355">
        <v>71000</v>
      </c>
      <c r="D96" s="327">
        <v>143608</v>
      </c>
      <c r="E96" s="48">
        <v>69934</v>
      </c>
      <c r="F96" s="400">
        <f>SUM(D96-E96)</f>
        <v>73674</v>
      </c>
      <c r="G96" s="432">
        <f>C96-E96</f>
        <v>1066</v>
      </c>
      <c r="H96" s="80"/>
      <c r="I96" s="80"/>
      <c r="J96" s="42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s="8" customFormat="1" ht="21.75" customHeight="1">
      <c r="A97" s="265" t="s">
        <v>17</v>
      </c>
      <c r="B97" s="311"/>
      <c r="C97" s="372">
        <f>SUM(C96)</f>
        <v>71000</v>
      </c>
      <c r="D97" s="339">
        <f>D96</f>
        <v>143608</v>
      </c>
      <c r="E97" s="27">
        <f>E96</f>
        <v>69934</v>
      </c>
      <c r="F97" s="396">
        <f>F96</f>
        <v>73674</v>
      </c>
      <c r="G97" s="427">
        <f>G96</f>
        <v>1066</v>
      </c>
      <c r="H97" s="80"/>
      <c r="I97" s="80"/>
      <c r="J97" s="42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s="8" customFormat="1" ht="24.75" customHeight="1">
      <c r="A98" s="277" t="s">
        <v>234</v>
      </c>
      <c r="B98" s="232" t="s">
        <v>235</v>
      </c>
      <c r="C98" s="373">
        <v>105000</v>
      </c>
      <c r="D98" s="332">
        <v>197457</v>
      </c>
      <c r="E98" s="50">
        <v>105000</v>
      </c>
      <c r="F98" s="405">
        <v>92457</v>
      </c>
      <c r="G98" s="432">
        <f>C98-E98</f>
        <v>0</v>
      </c>
      <c r="H98" s="80"/>
      <c r="I98" s="80"/>
      <c r="J98" s="42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s="8" customFormat="1" ht="21.75" customHeight="1">
      <c r="A99" s="265" t="s">
        <v>17</v>
      </c>
      <c r="B99" s="311"/>
      <c r="C99" s="372">
        <f>C98</f>
        <v>105000</v>
      </c>
      <c r="D99" s="339">
        <f>D98</f>
        <v>197457</v>
      </c>
      <c r="E99" s="27">
        <f>E98</f>
        <v>105000</v>
      </c>
      <c r="F99" s="396">
        <f>F98</f>
        <v>92457</v>
      </c>
      <c r="G99" s="427">
        <f>G98</f>
        <v>0</v>
      </c>
      <c r="H99" s="80"/>
      <c r="I99" s="80"/>
      <c r="J99" s="42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s="8" customFormat="1" ht="34.5" customHeight="1">
      <c r="A100" s="264" t="s">
        <v>236</v>
      </c>
      <c r="B100" s="232" t="s">
        <v>237</v>
      </c>
      <c r="C100" s="355">
        <v>63000</v>
      </c>
      <c r="D100" s="327">
        <v>91795.69</v>
      </c>
      <c r="E100" s="48">
        <v>63000</v>
      </c>
      <c r="F100" s="400">
        <f>D100-E100</f>
        <v>28795.690000000002</v>
      </c>
      <c r="G100" s="432">
        <f>C100-E100</f>
        <v>0</v>
      </c>
      <c r="H100" s="80"/>
      <c r="I100" s="80"/>
      <c r="J100" s="42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s="8" customFormat="1" ht="26.25" customHeight="1">
      <c r="A101" s="264" t="s">
        <v>236</v>
      </c>
      <c r="B101" s="232" t="s">
        <v>238</v>
      </c>
      <c r="C101" s="355">
        <v>90000</v>
      </c>
      <c r="D101" s="327">
        <v>104000</v>
      </c>
      <c r="E101" s="48">
        <v>90000</v>
      </c>
      <c r="F101" s="400">
        <f>D101-E101</f>
        <v>14000</v>
      </c>
      <c r="G101" s="432">
        <f>C101-E101</f>
        <v>0</v>
      </c>
      <c r="H101" s="80"/>
      <c r="I101" s="80"/>
      <c r="J101" s="42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s="8" customFormat="1" ht="22.5" customHeight="1">
      <c r="A102" s="265" t="s">
        <v>17</v>
      </c>
      <c r="B102" s="311"/>
      <c r="C102" s="372">
        <f>C101+C100</f>
        <v>153000</v>
      </c>
      <c r="D102" s="339">
        <f>D101+D100</f>
        <v>195795.69</v>
      </c>
      <c r="E102" s="27">
        <f>E101+E100</f>
        <v>153000</v>
      </c>
      <c r="F102" s="396">
        <f>F101+F100</f>
        <v>42795.69</v>
      </c>
      <c r="G102" s="427">
        <f>G101+G100</f>
        <v>0</v>
      </c>
      <c r="H102" s="80"/>
      <c r="I102" s="80"/>
      <c r="J102" s="42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s="8" customFormat="1" ht="26.25" customHeight="1">
      <c r="A103" s="264" t="s">
        <v>240</v>
      </c>
      <c r="B103" s="232" t="s">
        <v>239</v>
      </c>
      <c r="C103" s="355">
        <v>63000</v>
      </c>
      <c r="D103" s="327">
        <v>67906</v>
      </c>
      <c r="E103" s="48">
        <v>61000</v>
      </c>
      <c r="F103" s="400">
        <v>6906</v>
      </c>
      <c r="G103" s="432">
        <f>C103-E103</f>
        <v>2000</v>
      </c>
      <c r="H103" s="80"/>
      <c r="I103" s="80"/>
      <c r="J103" s="42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s="8" customFormat="1" ht="21.75" customHeight="1">
      <c r="A104" s="265" t="s">
        <v>17</v>
      </c>
      <c r="B104" s="311"/>
      <c r="C104" s="372">
        <f>C103</f>
        <v>63000</v>
      </c>
      <c r="D104" s="339">
        <f>D103</f>
        <v>67906</v>
      </c>
      <c r="E104" s="27">
        <f>E103</f>
        <v>61000</v>
      </c>
      <c r="F104" s="396">
        <f>F103</f>
        <v>6906</v>
      </c>
      <c r="G104" s="427">
        <f>G103</f>
        <v>2000</v>
      </c>
      <c r="H104" s="80"/>
      <c r="I104" s="80"/>
      <c r="J104" s="42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s="8" customFormat="1" ht="26.25" customHeight="1">
      <c r="A105" s="264" t="s">
        <v>68</v>
      </c>
      <c r="B105" s="232" t="s">
        <v>241</v>
      </c>
      <c r="C105" s="355">
        <v>126000</v>
      </c>
      <c r="D105" s="327">
        <v>140700</v>
      </c>
      <c r="E105" s="48">
        <v>126000</v>
      </c>
      <c r="F105" s="400">
        <v>14700</v>
      </c>
      <c r="G105" s="432">
        <f>C105-E105</f>
        <v>0</v>
      </c>
      <c r="H105" s="80"/>
      <c r="I105" s="80"/>
      <c r="J105" s="42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s="8" customFormat="1" ht="21.75" customHeight="1">
      <c r="A106" s="265" t="s">
        <v>17</v>
      </c>
      <c r="B106" s="311"/>
      <c r="C106" s="372">
        <f>C105</f>
        <v>126000</v>
      </c>
      <c r="D106" s="339">
        <f>D105</f>
        <v>140700</v>
      </c>
      <c r="E106" s="27">
        <f>E105</f>
        <v>126000</v>
      </c>
      <c r="F106" s="396">
        <f>F105</f>
        <v>14700</v>
      </c>
      <c r="G106" s="427">
        <f>G105</f>
        <v>0</v>
      </c>
      <c r="H106" s="80"/>
      <c r="I106" s="80"/>
      <c r="J106" s="42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9" ht="27" customHeight="1">
      <c r="A107" s="264" t="s">
        <v>41</v>
      </c>
      <c r="B107" s="232" t="s">
        <v>242</v>
      </c>
      <c r="C107" s="355">
        <v>64000</v>
      </c>
      <c r="D107" s="327">
        <v>88000</v>
      </c>
      <c r="E107" s="48">
        <v>64000</v>
      </c>
      <c r="F107" s="400">
        <f>D107-E107</f>
        <v>24000</v>
      </c>
      <c r="G107" s="432">
        <f>C107-E107</f>
        <v>0</v>
      </c>
      <c r="H107" s="80"/>
      <c r="I107" s="80"/>
    </row>
    <row r="108" spans="1:9" ht="27" customHeight="1">
      <c r="A108" s="264" t="s">
        <v>41</v>
      </c>
      <c r="B108" s="232" t="s">
        <v>243</v>
      </c>
      <c r="C108" s="355">
        <v>64000</v>
      </c>
      <c r="D108" s="327">
        <v>87000</v>
      </c>
      <c r="E108" s="48">
        <v>64000</v>
      </c>
      <c r="F108" s="400">
        <f>SUM(D108-E108)</f>
        <v>23000</v>
      </c>
      <c r="G108" s="432">
        <f>C108-E108</f>
        <v>0</v>
      </c>
      <c r="H108" s="80"/>
      <c r="I108" s="80"/>
    </row>
    <row r="109" spans="1:9" ht="22.5" customHeight="1">
      <c r="A109" s="265" t="s">
        <v>17</v>
      </c>
      <c r="B109" s="233"/>
      <c r="C109" s="372">
        <f>SUM(C107+C108)</f>
        <v>128000</v>
      </c>
      <c r="D109" s="289">
        <f>SUM(D107+D108)</f>
        <v>175000</v>
      </c>
      <c r="E109" s="25">
        <f>SUM(E107+E108)</f>
        <v>128000</v>
      </c>
      <c r="F109" s="413">
        <f>SUM(F107+F108)</f>
        <v>47000</v>
      </c>
      <c r="G109" s="372">
        <f>SUM(G107+G108)</f>
        <v>0</v>
      </c>
      <c r="H109" s="80"/>
      <c r="I109" s="80"/>
    </row>
    <row r="110" spans="1:33" s="8" customFormat="1" ht="27" customHeight="1">
      <c r="A110" s="264" t="s">
        <v>244</v>
      </c>
      <c r="B110" s="232" t="s">
        <v>245</v>
      </c>
      <c r="C110" s="355">
        <v>168000</v>
      </c>
      <c r="D110" s="327">
        <v>88154</v>
      </c>
      <c r="E110" s="48">
        <v>71699</v>
      </c>
      <c r="F110" s="400">
        <f>SUM(D110-E110)</f>
        <v>16455</v>
      </c>
      <c r="G110" s="432">
        <f>C110-E110</f>
        <v>96301</v>
      </c>
      <c r="H110" s="80"/>
      <c r="I110" s="80"/>
      <c r="J110" s="42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s="8" customFormat="1" ht="21.75" customHeight="1">
      <c r="A111" s="265" t="s">
        <v>17</v>
      </c>
      <c r="B111" s="233"/>
      <c r="C111" s="372">
        <f>C110</f>
        <v>168000</v>
      </c>
      <c r="D111" s="339">
        <f>D110</f>
        <v>88154</v>
      </c>
      <c r="E111" s="27">
        <f>E110</f>
        <v>71699</v>
      </c>
      <c r="F111" s="396">
        <f>F110</f>
        <v>16455</v>
      </c>
      <c r="G111" s="427">
        <f>G110</f>
        <v>96301</v>
      </c>
      <c r="H111" s="80"/>
      <c r="I111" s="80"/>
      <c r="J111" s="42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s="8" customFormat="1" ht="37.5" customHeight="1">
      <c r="A112" s="264" t="s">
        <v>69</v>
      </c>
      <c r="B112" s="232" t="s">
        <v>246</v>
      </c>
      <c r="C112" s="355">
        <v>127000</v>
      </c>
      <c r="D112" s="327">
        <v>175977</v>
      </c>
      <c r="E112" s="48">
        <v>126506</v>
      </c>
      <c r="F112" s="400">
        <v>49471</v>
      </c>
      <c r="G112" s="432">
        <f>C112-E112</f>
        <v>494</v>
      </c>
      <c r="H112" s="80"/>
      <c r="I112" s="80"/>
      <c r="J112" s="42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s="8" customFormat="1" ht="27.75" customHeight="1">
      <c r="A113" s="264" t="s">
        <v>69</v>
      </c>
      <c r="B113" s="232" t="s">
        <v>247</v>
      </c>
      <c r="C113" s="355">
        <v>38000</v>
      </c>
      <c r="D113" s="327">
        <v>44000</v>
      </c>
      <c r="E113" s="48">
        <v>38000</v>
      </c>
      <c r="F113" s="400">
        <v>6000</v>
      </c>
      <c r="G113" s="432">
        <f>C113-E113</f>
        <v>0</v>
      </c>
      <c r="H113" s="80"/>
      <c r="I113" s="80"/>
      <c r="J113" s="42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s="8" customFormat="1" ht="27.75" customHeight="1">
      <c r="A114" s="264" t="s">
        <v>69</v>
      </c>
      <c r="B114" s="232" t="s">
        <v>248</v>
      </c>
      <c r="C114" s="355">
        <v>38000</v>
      </c>
      <c r="D114" s="327">
        <v>61500</v>
      </c>
      <c r="E114" s="48">
        <v>38000</v>
      </c>
      <c r="F114" s="400">
        <v>23500</v>
      </c>
      <c r="G114" s="432">
        <f>C114-E114</f>
        <v>0</v>
      </c>
      <c r="H114" s="80"/>
      <c r="I114" s="80"/>
      <c r="J114" s="42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9" ht="21.75" customHeight="1">
      <c r="A115" s="265" t="s">
        <v>17</v>
      </c>
      <c r="B115" s="233"/>
      <c r="C115" s="307">
        <f>C112+C113+C114</f>
        <v>203000</v>
      </c>
      <c r="D115" s="292">
        <f>D112+D113+D114</f>
        <v>281477</v>
      </c>
      <c r="E115" s="47">
        <f>E112+E113+E114</f>
        <v>202506</v>
      </c>
      <c r="F115" s="398">
        <f>F112+F113+F114</f>
        <v>78971</v>
      </c>
      <c r="G115" s="386">
        <f>G112+G113+G114</f>
        <v>494</v>
      </c>
      <c r="H115" s="80"/>
      <c r="I115" s="80"/>
    </row>
    <row r="116" spans="1:33" s="8" customFormat="1" ht="27" customHeight="1">
      <c r="A116" s="267" t="s">
        <v>70</v>
      </c>
      <c r="B116" s="232" t="s">
        <v>249</v>
      </c>
      <c r="C116" s="354">
        <v>192000</v>
      </c>
      <c r="D116" s="327">
        <v>211273</v>
      </c>
      <c r="E116" s="48">
        <v>182206</v>
      </c>
      <c r="F116" s="400">
        <v>29067</v>
      </c>
      <c r="G116" s="432">
        <f>C116-E116</f>
        <v>9794</v>
      </c>
      <c r="H116" s="80"/>
      <c r="I116" s="80"/>
      <c r="J116" s="42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9" ht="21" customHeight="1">
      <c r="A117" s="265" t="s">
        <v>17</v>
      </c>
      <c r="B117" s="233"/>
      <c r="C117" s="307">
        <f>SUM(C116)</f>
        <v>192000</v>
      </c>
      <c r="D117" s="292">
        <f>SUM(D116)</f>
        <v>211273</v>
      </c>
      <c r="E117" s="47">
        <f>SUM(E116)</f>
        <v>182206</v>
      </c>
      <c r="F117" s="398">
        <f>SUM(F116)</f>
        <v>29067</v>
      </c>
      <c r="G117" s="386">
        <f>SUM(G116)</f>
        <v>9794</v>
      </c>
      <c r="H117" s="80"/>
      <c r="I117" s="80"/>
    </row>
    <row r="118" spans="1:9" ht="30" customHeight="1">
      <c r="A118" s="267" t="s">
        <v>71</v>
      </c>
      <c r="B118" s="232" t="s">
        <v>312</v>
      </c>
      <c r="C118" s="359">
        <v>131000</v>
      </c>
      <c r="D118" s="291">
        <v>153647</v>
      </c>
      <c r="E118" s="34">
        <v>131000</v>
      </c>
      <c r="F118" s="100">
        <v>22647</v>
      </c>
      <c r="G118" s="432">
        <f>C118-E118</f>
        <v>0</v>
      </c>
      <c r="H118" s="80"/>
      <c r="I118" s="80"/>
    </row>
    <row r="119" spans="1:9" ht="21.75" customHeight="1">
      <c r="A119" s="265" t="s">
        <v>17</v>
      </c>
      <c r="B119" s="233"/>
      <c r="C119" s="307">
        <f>SUM(C118)</f>
        <v>131000</v>
      </c>
      <c r="D119" s="292">
        <f>SUM(D118)</f>
        <v>153647</v>
      </c>
      <c r="E119" s="47">
        <f>SUM(E118)</f>
        <v>131000</v>
      </c>
      <c r="F119" s="398">
        <f>SUM(F118)</f>
        <v>22647</v>
      </c>
      <c r="G119" s="386">
        <f>SUM(G118)</f>
        <v>0</v>
      </c>
      <c r="H119" s="80"/>
      <c r="I119" s="80"/>
    </row>
    <row r="120" spans="1:33" s="8" customFormat="1" ht="24" customHeight="1">
      <c r="A120" s="264" t="s">
        <v>42</v>
      </c>
      <c r="B120" s="312" t="s">
        <v>250</v>
      </c>
      <c r="C120" s="374">
        <v>161000</v>
      </c>
      <c r="D120" s="327">
        <v>164262.5</v>
      </c>
      <c r="E120" s="74">
        <v>147677.05</v>
      </c>
      <c r="F120" s="400">
        <v>16585.45</v>
      </c>
      <c r="G120" s="432">
        <f>C120-E120</f>
        <v>13322.950000000012</v>
      </c>
      <c r="H120" s="80"/>
      <c r="I120" s="80"/>
      <c r="J120" s="42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s="8" customFormat="1" ht="31.5" customHeight="1">
      <c r="A121" s="264" t="s">
        <v>42</v>
      </c>
      <c r="B121" s="312" t="s">
        <v>251</v>
      </c>
      <c r="C121" s="374">
        <v>24000</v>
      </c>
      <c r="D121" s="327">
        <v>26581</v>
      </c>
      <c r="E121" s="74">
        <v>23581</v>
      </c>
      <c r="F121" s="400">
        <v>3000</v>
      </c>
      <c r="G121" s="432">
        <f>C121-E121</f>
        <v>419</v>
      </c>
      <c r="H121" s="80"/>
      <c r="I121" s="80"/>
      <c r="J121" s="42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s="8" customFormat="1" ht="21.75" customHeight="1">
      <c r="A122" s="265" t="s">
        <v>17</v>
      </c>
      <c r="B122" s="233"/>
      <c r="C122" s="307">
        <f>C121+C120</f>
        <v>185000</v>
      </c>
      <c r="D122" s="258">
        <f>D121+D120</f>
        <v>190843.5</v>
      </c>
      <c r="E122" s="24">
        <f>E121+E120</f>
        <v>171258.05</v>
      </c>
      <c r="F122" s="411">
        <f>F121+F120</f>
        <v>19585.45</v>
      </c>
      <c r="G122" s="307">
        <f>G121+G120</f>
        <v>13741.950000000012</v>
      </c>
      <c r="H122" s="80"/>
      <c r="I122" s="80"/>
      <c r="J122" s="42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9" ht="24" customHeight="1">
      <c r="A123" s="264" t="s">
        <v>72</v>
      </c>
      <c r="B123" s="232" t="s">
        <v>252</v>
      </c>
      <c r="C123" s="355">
        <v>90000</v>
      </c>
      <c r="D123" s="327">
        <v>105919</v>
      </c>
      <c r="E123" s="73">
        <v>89701</v>
      </c>
      <c r="F123" s="400">
        <v>16218</v>
      </c>
      <c r="G123" s="432">
        <f>C123-E123</f>
        <v>299</v>
      </c>
      <c r="H123" s="80"/>
      <c r="I123" s="80"/>
    </row>
    <row r="124" spans="1:9" ht="24" customHeight="1">
      <c r="A124" s="268" t="s">
        <v>72</v>
      </c>
      <c r="B124" s="232" t="s">
        <v>253</v>
      </c>
      <c r="C124" s="355">
        <v>166000</v>
      </c>
      <c r="D124" s="327">
        <v>180081</v>
      </c>
      <c r="E124" s="73">
        <v>161641</v>
      </c>
      <c r="F124" s="400">
        <v>18440</v>
      </c>
      <c r="G124" s="432">
        <f>C124-E124</f>
        <v>4359</v>
      </c>
      <c r="H124" s="80"/>
      <c r="I124" s="80"/>
    </row>
    <row r="125" spans="1:9" ht="21.75" customHeight="1">
      <c r="A125" s="265" t="s">
        <v>17</v>
      </c>
      <c r="B125" s="233"/>
      <c r="C125" s="307">
        <f>C124+C123</f>
        <v>256000</v>
      </c>
      <c r="D125" s="258">
        <f>D124+D123</f>
        <v>286000</v>
      </c>
      <c r="E125" s="24">
        <f>E124+E123</f>
        <v>251342</v>
      </c>
      <c r="F125" s="411">
        <f>F124+F123</f>
        <v>34658</v>
      </c>
      <c r="G125" s="307">
        <f>G124+G123</f>
        <v>4658</v>
      </c>
      <c r="H125" s="80"/>
      <c r="I125" s="80"/>
    </row>
    <row r="126" spans="1:33" s="8" customFormat="1" ht="36" customHeight="1">
      <c r="A126" s="264" t="s">
        <v>254</v>
      </c>
      <c r="B126" s="232" t="s">
        <v>255</v>
      </c>
      <c r="C126" s="355">
        <v>19000</v>
      </c>
      <c r="D126" s="327">
        <v>23150</v>
      </c>
      <c r="E126" s="48">
        <v>19000</v>
      </c>
      <c r="F126" s="400">
        <v>4150</v>
      </c>
      <c r="G126" s="432">
        <f>C126-E126</f>
        <v>0</v>
      </c>
      <c r="H126" s="80"/>
      <c r="I126" s="80"/>
      <c r="J126" s="42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s="8" customFormat="1" ht="27" customHeight="1">
      <c r="A127" s="268" t="s">
        <v>254</v>
      </c>
      <c r="B127" s="313" t="s">
        <v>256</v>
      </c>
      <c r="C127" s="351">
        <v>36000</v>
      </c>
      <c r="D127" s="341">
        <v>40023</v>
      </c>
      <c r="E127" s="68">
        <v>36000</v>
      </c>
      <c r="F127" s="414">
        <v>4023</v>
      </c>
      <c r="G127" s="433">
        <f>C127-E127</f>
        <v>0</v>
      </c>
      <c r="H127" s="80"/>
      <c r="I127" s="80"/>
      <c r="J127" s="42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s="8" customFormat="1" ht="21.75" customHeight="1">
      <c r="A128" s="265" t="s">
        <v>17</v>
      </c>
      <c r="B128" s="314"/>
      <c r="C128" s="372">
        <f>C127+C126</f>
        <v>55000</v>
      </c>
      <c r="D128" s="289">
        <f>D127+D126</f>
        <v>63173</v>
      </c>
      <c r="E128" s="25">
        <f>E127+E126</f>
        <v>55000</v>
      </c>
      <c r="F128" s="413">
        <f>F127+F126</f>
        <v>8173</v>
      </c>
      <c r="G128" s="372">
        <f>G127+G126</f>
        <v>0</v>
      </c>
      <c r="H128" s="80"/>
      <c r="I128" s="80"/>
      <c r="J128" s="42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9" ht="18" customHeight="1">
      <c r="A129" s="264" t="s">
        <v>73</v>
      </c>
      <c r="B129" s="301" t="s">
        <v>257</v>
      </c>
      <c r="C129" s="350">
        <v>40000</v>
      </c>
      <c r="D129" s="335">
        <v>45000</v>
      </c>
      <c r="E129" s="62">
        <v>40000</v>
      </c>
      <c r="F129" s="407">
        <f>SUM(D129-E129)</f>
        <v>5000</v>
      </c>
      <c r="G129" s="432">
        <f>C129-E129</f>
        <v>0</v>
      </c>
      <c r="H129" s="80"/>
      <c r="I129" s="80"/>
    </row>
    <row r="130" spans="1:9" ht="18" customHeight="1">
      <c r="A130" s="264" t="s">
        <v>73</v>
      </c>
      <c r="B130" s="313" t="s">
        <v>258</v>
      </c>
      <c r="C130" s="375">
        <v>82000</v>
      </c>
      <c r="D130" s="342">
        <v>102825</v>
      </c>
      <c r="E130" s="59">
        <v>82000</v>
      </c>
      <c r="F130" s="415">
        <v>20825</v>
      </c>
      <c r="G130" s="433">
        <f>C130-E130</f>
        <v>0</v>
      </c>
      <c r="H130" s="80"/>
      <c r="I130" s="80"/>
    </row>
    <row r="131" spans="1:9" ht="21.75" customHeight="1">
      <c r="A131" s="265" t="s">
        <v>17</v>
      </c>
      <c r="B131" s="233"/>
      <c r="C131" s="307">
        <f>C130+C129</f>
        <v>122000</v>
      </c>
      <c r="D131" s="292">
        <f>D130+D129</f>
        <v>147825</v>
      </c>
      <c r="E131" s="47">
        <f>E130+E129</f>
        <v>122000</v>
      </c>
      <c r="F131" s="398">
        <f>F130+F129</f>
        <v>25825</v>
      </c>
      <c r="G131" s="386">
        <f>G130+G129</f>
        <v>0</v>
      </c>
      <c r="H131" s="80"/>
      <c r="I131" s="80"/>
    </row>
    <row r="132" spans="1:9" ht="27.75" customHeight="1">
      <c r="A132" s="262" t="s">
        <v>74</v>
      </c>
      <c r="B132" s="301" t="s">
        <v>259</v>
      </c>
      <c r="C132" s="376">
        <v>50000</v>
      </c>
      <c r="D132" s="331">
        <v>110000</v>
      </c>
      <c r="E132" s="61">
        <v>50000</v>
      </c>
      <c r="F132" s="404">
        <v>60000</v>
      </c>
      <c r="G132" s="432">
        <f>C132-E132</f>
        <v>0</v>
      </c>
      <c r="H132" s="80"/>
      <c r="I132" s="80"/>
    </row>
    <row r="133" spans="1:9" ht="21.75" customHeight="1">
      <c r="A133" s="265" t="s">
        <v>17</v>
      </c>
      <c r="B133" s="233"/>
      <c r="C133" s="307">
        <f>C132</f>
        <v>50000</v>
      </c>
      <c r="D133" s="292">
        <f>D132</f>
        <v>110000</v>
      </c>
      <c r="E133" s="47">
        <f>E132</f>
        <v>50000</v>
      </c>
      <c r="F133" s="398">
        <f>F132</f>
        <v>60000</v>
      </c>
      <c r="G133" s="386">
        <f>G132</f>
        <v>0</v>
      </c>
      <c r="H133" s="80"/>
      <c r="I133" s="80"/>
    </row>
    <row r="134" spans="1:10" s="3" customFormat="1" ht="24.75" customHeight="1">
      <c r="A134" s="264" t="s">
        <v>43</v>
      </c>
      <c r="B134" s="232" t="s">
        <v>260</v>
      </c>
      <c r="C134" s="357">
        <v>40000</v>
      </c>
      <c r="D134" s="332">
        <v>44368.85</v>
      </c>
      <c r="E134" s="50">
        <v>39931.96</v>
      </c>
      <c r="F134" s="405">
        <v>4436.89</v>
      </c>
      <c r="G134" s="432">
        <f>C134-E134</f>
        <v>68.04000000000087</v>
      </c>
      <c r="H134" s="80"/>
      <c r="I134" s="80"/>
      <c r="J134" s="42"/>
    </row>
    <row r="135" spans="1:33" s="8" customFormat="1" ht="36.75" customHeight="1">
      <c r="A135" s="264" t="s">
        <v>43</v>
      </c>
      <c r="B135" s="232" t="s">
        <v>261</v>
      </c>
      <c r="C135" s="357">
        <v>81000</v>
      </c>
      <c r="D135" s="327">
        <v>101259.6</v>
      </c>
      <c r="E135" s="48">
        <v>78330</v>
      </c>
      <c r="F135" s="400">
        <f>SUM(D135-E135)</f>
        <v>22929.600000000006</v>
      </c>
      <c r="G135" s="432">
        <f>C135-E135</f>
        <v>2670</v>
      </c>
      <c r="H135" s="80"/>
      <c r="I135" s="80"/>
      <c r="J135" s="42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9" ht="27" customHeight="1">
      <c r="A136" s="264" t="s">
        <v>43</v>
      </c>
      <c r="B136" s="232" t="s">
        <v>262</v>
      </c>
      <c r="C136" s="357">
        <v>40000</v>
      </c>
      <c r="D136" s="327">
        <v>44111</v>
      </c>
      <c r="E136" s="48">
        <v>39700</v>
      </c>
      <c r="F136" s="400">
        <f>SUM(D136-E136)</f>
        <v>4411</v>
      </c>
      <c r="G136" s="432">
        <f>C136-E136</f>
        <v>300</v>
      </c>
      <c r="H136" s="80"/>
      <c r="I136" s="80"/>
    </row>
    <row r="137" spans="1:9" ht="48.75" customHeight="1">
      <c r="A137" s="264" t="s">
        <v>43</v>
      </c>
      <c r="B137" s="232" t="s">
        <v>263</v>
      </c>
      <c r="C137" s="357">
        <v>80000</v>
      </c>
      <c r="D137" s="327">
        <v>88889</v>
      </c>
      <c r="E137" s="48">
        <v>80000</v>
      </c>
      <c r="F137" s="400">
        <f>SUM(D137-E137)</f>
        <v>8889</v>
      </c>
      <c r="G137" s="432">
        <f>C137-E137</f>
        <v>0</v>
      </c>
      <c r="H137" s="80"/>
      <c r="I137" s="80"/>
    </row>
    <row r="138" spans="1:33" s="8" customFormat="1" ht="27" customHeight="1" thickBot="1">
      <c r="A138" s="268" t="s">
        <v>43</v>
      </c>
      <c r="B138" s="232" t="s">
        <v>264</v>
      </c>
      <c r="C138" s="357">
        <v>142000</v>
      </c>
      <c r="D138" s="341">
        <v>149850.03</v>
      </c>
      <c r="E138" s="68">
        <v>134865.03</v>
      </c>
      <c r="F138" s="414">
        <f>SUM(D138-E138)</f>
        <v>14985</v>
      </c>
      <c r="G138" s="432">
        <f>C138-E138</f>
        <v>7134.970000000001</v>
      </c>
      <c r="H138" s="80"/>
      <c r="I138" s="80"/>
      <c r="J138" s="42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9" ht="22.5" customHeight="1" thickBot="1">
      <c r="A139" s="278" t="s">
        <v>17</v>
      </c>
      <c r="B139" s="296"/>
      <c r="C139" s="349">
        <f>SUM(C134:C138)</f>
        <v>383000</v>
      </c>
      <c r="D139" s="326">
        <f>SUM(D134:D138)</f>
        <v>428478.48</v>
      </c>
      <c r="E139" s="58">
        <f>SUM(E134:E138)</f>
        <v>372826.99</v>
      </c>
      <c r="F139" s="98">
        <f>SUM(F134:F138)</f>
        <v>55651.490000000005</v>
      </c>
      <c r="G139" s="426">
        <f>SUM(G134:G138)</f>
        <v>10173.010000000002</v>
      </c>
      <c r="H139" s="80"/>
      <c r="I139" s="80"/>
    </row>
    <row r="140" spans="1:33" s="8" customFormat="1" ht="27" customHeight="1" thickBot="1">
      <c r="A140" s="279" t="s">
        <v>275</v>
      </c>
      <c r="B140" s="232" t="s">
        <v>276</v>
      </c>
      <c r="C140" s="351">
        <v>67000</v>
      </c>
      <c r="D140" s="341">
        <v>73486</v>
      </c>
      <c r="E140" s="68">
        <v>63412</v>
      </c>
      <c r="F140" s="414">
        <v>10074</v>
      </c>
      <c r="G140" s="432">
        <f>C140-E140</f>
        <v>3588</v>
      </c>
      <c r="H140" s="80"/>
      <c r="I140" s="80"/>
      <c r="J140" s="42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10" s="7" customFormat="1" ht="21.75" customHeight="1" thickBot="1">
      <c r="A141" s="261" t="s">
        <v>17</v>
      </c>
      <c r="B141" s="296"/>
      <c r="C141" s="363">
        <f>SUM(C140)</f>
        <v>67000</v>
      </c>
      <c r="D141" s="334">
        <f>SUM(D140)</f>
        <v>73486</v>
      </c>
      <c r="E141" s="60">
        <f>SUM(E140)</f>
        <v>63412</v>
      </c>
      <c r="F141" s="406">
        <f>SUM(F140)</f>
        <v>10074</v>
      </c>
      <c r="G141" s="430">
        <f>SUM(G140)</f>
        <v>3588</v>
      </c>
      <c r="H141" s="80"/>
      <c r="I141" s="80"/>
      <c r="J141" s="42"/>
    </row>
    <row r="142" spans="1:33" s="8" customFormat="1" ht="37.5" customHeight="1" thickBot="1">
      <c r="A142" s="232" t="s">
        <v>277</v>
      </c>
      <c r="B142" s="232" t="s">
        <v>278</v>
      </c>
      <c r="C142" s="375">
        <v>104000</v>
      </c>
      <c r="D142" s="342">
        <v>120166</v>
      </c>
      <c r="E142" s="59">
        <v>104000</v>
      </c>
      <c r="F142" s="415">
        <v>16166</v>
      </c>
      <c r="G142" s="432">
        <f>C142-E142</f>
        <v>0</v>
      </c>
      <c r="H142" s="80"/>
      <c r="I142" s="80"/>
      <c r="J142" s="42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9" ht="21.75" customHeight="1" thickBot="1">
      <c r="A143" s="278" t="s">
        <v>17</v>
      </c>
      <c r="B143" s="278"/>
      <c r="C143" s="349">
        <f>SUM(C142)</f>
        <v>104000</v>
      </c>
      <c r="D143" s="326">
        <f>D142</f>
        <v>120166</v>
      </c>
      <c r="E143" s="58">
        <f>E142</f>
        <v>104000</v>
      </c>
      <c r="F143" s="98">
        <f>F142</f>
        <v>16166</v>
      </c>
      <c r="G143" s="426">
        <f>G142</f>
        <v>0</v>
      </c>
      <c r="H143" s="80"/>
      <c r="I143" s="80"/>
    </row>
    <row r="144" spans="1:9" ht="18.75" customHeight="1" thickBot="1">
      <c r="A144" s="271" t="s">
        <v>75</v>
      </c>
      <c r="B144" s="263" t="s">
        <v>53</v>
      </c>
      <c r="C144" s="377">
        <v>403000</v>
      </c>
      <c r="D144" s="342">
        <v>465431</v>
      </c>
      <c r="E144" s="59">
        <v>403000</v>
      </c>
      <c r="F144" s="415">
        <f>SUM(D144-E144)</f>
        <v>62431</v>
      </c>
      <c r="G144" s="432">
        <f>C144-E144</f>
        <v>0</v>
      </c>
      <c r="H144" s="80"/>
      <c r="I144" s="80"/>
    </row>
    <row r="145" spans="1:9" ht="22.5" customHeight="1">
      <c r="A145" s="269" t="s">
        <v>17</v>
      </c>
      <c r="B145" s="315"/>
      <c r="C145" s="378">
        <f>SUM(C144)</f>
        <v>403000</v>
      </c>
      <c r="D145" s="343">
        <f>D144</f>
        <v>465431</v>
      </c>
      <c r="E145" s="69">
        <f>E144</f>
        <v>403000</v>
      </c>
      <c r="F145" s="416">
        <f>F144</f>
        <v>62431</v>
      </c>
      <c r="G145" s="434">
        <f>G144</f>
        <v>0</v>
      </c>
      <c r="H145" s="80"/>
      <c r="I145" s="80"/>
    </row>
    <row r="146" spans="1:10" s="3" customFormat="1" ht="20.25" customHeight="1">
      <c r="A146" s="232" t="s">
        <v>279</v>
      </c>
      <c r="B146" s="232" t="s">
        <v>280</v>
      </c>
      <c r="C146" s="357">
        <v>38000</v>
      </c>
      <c r="D146" s="291">
        <v>43000</v>
      </c>
      <c r="E146" s="34">
        <v>38000</v>
      </c>
      <c r="F146" s="395">
        <v>5000</v>
      </c>
      <c r="G146" s="385">
        <f>C146-E146</f>
        <v>0</v>
      </c>
      <c r="H146" s="80"/>
      <c r="I146" s="80"/>
      <c r="J146" s="42"/>
    </row>
    <row r="147" spans="1:10" s="3" customFormat="1" ht="23.25" customHeight="1">
      <c r="A147" s="232" t="s">
        <v>279</v>
      </c>
      <c r="B147" s="232" t="s">
        <v>281</v>
      </c>
      <c r="C147" s="357">
        <v>81000</v>
      </c>
      <c r="D147" s="291">
        <v>129634</v>
      </c>
      <c r="E147" s="34">
        <v>81000</v>
      </c>
      <c r="F147" s="395">
        <v>48634</v>
      </c>
      <c r="G147" s="432">
        <f>C147-E147</f>
        <v>0</v>
      </c>
      <c r="H147" s="80"/>
      <c r="I147" s="80"/>
      <c r="J147" s="42"/>
    </row>
    <row r="148" spans="1:9" ht="21" customHeight="1">
      <c r="A148" s="265" t="s">
        <v>17</v>
      </c>
      <c r="B148" s="233"/>
      <c r="C148" s="307">
        <f>C147+C146</f>
        <v>119000</v>
      </c>
      <c r="D148" s="292">
        <f>D147+D146</f>
        <v>172634</v>
      </c>
      <c r="E148" s="47">
        <f>E147+E146</f>
        <v>119000</v>
      </c>
      <c r="F148" s="398">
        <f>F147+F146</f>
        <v>53634</v>
      </c>
      <c r="G148" s="386">
        <f>G147+G146</f>
        <v>0</v>
      </c>
      <c r="H148" s="80"/>
      <c r="I148" s="80"/>
    </row>
    <row r="149" spans="1:33" s="8" customFormat="1" ht="27" customHeight="1">
      <c r="A149" s="264" t="s">
        <v>76</v>
      </c>
      <c r="B149" s="232" t="s">
        <v>282</v>
      </c>
      <c r="C149" s="357">
        <v>100000</v>
      </c>
      <c r="D149" s="327">
        <v>119941.8</v>
      </c>
      <c r="E149" s="48">
        <v>100000</v>
      </c>
      <c r="F149" s="400">
        <v>19941.8</v>
      </c>
      <c r="G149" s="432">
        <f>C149-E149</f>
        <v>0</v>
      </c>
      <c r="H149" s="80"/>
      <c r="I149" s="80"/>
      <c r="J149" s="42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s="8" customFormat="1" ht="27" customHeight="1">
      <c r="A150" s="264" t="s">
        <v>76</v>
      </c>
      <c r="B150" s="232" t="s">
        <v>283</v>
      </c>
      <c r="C150" s="357">
        <v>105000</v>
      </c>
      <c r="D150" s="327">
        <v>93000</v>
      </c>
      <c r="E150" s="48">
        <v>83700</v>
      </c>
      <c r="F150" s="400">
        <v>9300</v>
      </c>
      <c r="G150" s="432">
        <f>C150-E150</f>
        <v>21300</v>
      </c>
      <c r="H150" s="80"/>
      <c r="I150" s="80"/>
      <c r="J150" s="42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9" ht="28.5" customHeight="1" thickBot="1">
      <c r="A151" s="268" t="s">
        <v>76</v>
      </c>
      <c r="B151" s="232" t="s">
        <v>241</v>
      </c>
      <c r="C151" s="357">
        <v>362000</v>
      </c>
      <c r="D151" s="341">
        <v>407111</v>
      </c>
      <c r="E151" s="68">
        <v>362000</v>
      </c>
      <c r="F151" s="414">
        <v>45111</v>
      </c>
      <c r="G151" s="432">
        <f>C151-E151</f>
        <v>0</v>
      </c>
      <c r="H151" s="80"/>
      <c r="I151" s="80"/>
    </row>
    <row r="152" spans="1:9" ht="21.75" customHeight="1" thickBot="1">
      <c r="A152" s="278" t="s">
        <v>17</v>
      </c>
      <c r="B152" s="278"/>
      <c r="C152" s="352">
        <f>SUM(C149:C151)</f>
        <v>567000</v>
      </c>
      <c r="D152" s="326">
        <f>SUM(D149:D151)</f>
        <v>620052.8</v>
      </c>
      <c r="E152" s="58">
        <f>SUM(E149:E151)</f>
        <v>545700</v>
      </c>
      <c r="F152" s="98">
        <f>SUM(F149:F151)</f>
        <v>74352.8</v>
      </c>
      <c r="G152" s="426">
        <f>SUM(G149:G151)</f>
        <v>21300</v>
      </c>
      <c r="H152" s="80"/>
      <c r="I152" s="80"/>
    </row>
    <row r="153" spans="1:9" ht="25.5" customHeight="1" thickBot="1">
      <c r="A153" s="271" t="s">
        <v>78</v>
      </c>
      <c r="B153" s="232" t="s">
        <v>311</v>
      </c>
      <c r="C153" s="379">
        <v>54000</v>
      </c>
      <c r="D153" s="336">
        <v>61720</v>
      </c>
      <c r="E153" s="65">
        <v>54000</v>
      </c>
      <c r="F153" s="408">
        <v>7720</v>
      </c>
      <c r="G153" s="432">
        <f>C153-E153</f>
        <v>0</v>
      </c>
      <c r="H153" s="80"/>
      <c r="I153" s="80"/>
    </row>
    <row r="154" spans="1:9" ht="22.5" customHeight="1" thickBot="1">
      <c r="A154" s="278" t="s">
        <v>17</v>
      </c>
      <c r="B154" s="278"/>
      <c r="C154" s="352">
        <f>SUM(C153)</f>
        <v>54000</v>
      </c>
      <c r="D154" s="326">
        <f>D153</f>
        <v>61720</v>
      </c>
      <c r="E154" s="58">
        <f>E153</f>
        <v>54000</v>
      </c>
      <c r="F154" s="98">
        <f>F153</f>
        <v>7720</v>
      </c>
      <c r="G154" s="426">
        <f>G153</f>
        <v>0</v>
      </c>
      <c r="H154" s="80"/>
      <c r="I154" s="80"/>
    </row>
    <row r="155" spans="1:9" ht="25.5" customHeight="1">
      <c r="A155" s="274" t="s">
        <v>5</v>
      </c>
      <c r="B155" s="232" t="s">
        <v>284</v>
      </c>
      <c r="C155" s="357">
        <v>72000</v>
      </c>
      <c r="D155" s="324">
        <v>107000</v>
      </c>
      <c r="E155" s="56">
        <v>72000</v>
      </c>
      <c r="F155" s="90">
        <v>35000</v>
      </c>
      <c r="G155" s="432">
        <f aca="true" t="shared" si="1" ref="G155:G161">C155-E155</f>
        <v>0</v>
      </c>
      <c r="H155" s="80"/>
      <c r="I155" s="80"/>
    </row>
    <row r="156" spans="1:9" ht="25.5" customHeight="1">
      <c r="A156" s="267" t="s">
        <v>5</v>
      </c>
      <c r="B156" s="232" t="s">
        <v>285</v>
      </c>
      <c r="C156" s="357">
        <v>70000</v>
      </c>
      <c r="D156" s="291">
        <v>162800</v>
      </c>
      <c r="E156" s="34">
        <v>70000</v>
      </c>
      <c r="F156" s="395">
        <v>92800</v>
      </c>
      <c r="G156" s="432">
        <f t="shared" si="1"/>
        <v>0</v>
      </c>
      <c r="H156" s="80"/>
      <c r="I156" s="80"/>
    </row>
    <row r="157" spans="1:9" ht="34.5" customHeight="1">
      <c r="A157" s="267" t="s">
        <v>5</v>
      </c>
      <c r="B157" s="232" t="s">
        <v>286</v>
      </c>
      <c r="C157" s="357">
        <v>45000</v>
      </c>
      <c r="D157" s="291">
        <v>80000</v>
      </c>
      <c r="E157" s="34">
        <v>45000</v>
      </c>
      <c r="F157" s="395">
        <v>35000</v>
      </c>
      <c r="G157" s="432">
        <f t="shared" si="1"/>
        <v>0</v>
      </c>
      <c r="H157" s="80"/>
      <c r="I157" s="80"/>
    </row>
    <row r="158" spans="1:9" ht="25.5" customHeight="1">
      <c r="A158" s="267" t="s">
        <v>5</v>
      </c>
      <c r="B158" s="232" t="s">
        <v>290</v>
      </c>
      <c r="C158" s="357">
        <v>47000</v>
      </c>
      <c r="D158" s="291">
        <v>300964</v>
      </c>
      <c r="E158" s="34">
        <v>47000</v>
      </c>
      <c r="F158" s="395">
        <v>253964</v>
      </c>
      <c r="G158" s="432">
        <f t="shared" si="1"/>
        <v>0</v>
      </c>
      <c r="H158" s="80"/>
      <c r="I158" s="80"/>
    </row>
    <row r="159" spans="1:11" ht="25.5" customHeight="1">
      <c r="A159" s="267" t="s">
        <v>5</v>
      </c>
      <c r="B159" s="232" t="s">
        <v>287</v>
      </c>
      <c r="C159" s="357">
        <v>24000</v>
      </c>
      <c r="D159" s="291">
        <v>887586</v>
      </c>
      <c r="E159" s="34">
        <v>24000</v>
      </c>
      <c r="F159" s="395">
        <v>863586</v>
      </c>
      <c r="G159" s="432">
        <f t="shared" si="1"/>
        <v>0</v>
      </c>
      <c r="H159" s="80"/>
      <c r="I159" s="80"/>
      <c r="K159" s="42"/>
    </row>
    <row r="160" spans="1:9" ht="25.5" customHeight="1">
      <c r="A160" s="267" t="s">
        <v>5</v>
      </c>
      <c r="B160" s="232" t="s">
        <v>288</v>
      </c>
      <c r="C160" s="357">
        <v>160000</v>
      </c>
      <c r="D160" s="291">
        <v>240000</v>
      </c>
      <c r="E160" s="34">
        <v>160000</v>
      </c>
      <c r="F160" s="395">
        <v>80000</v>
      </c>
      <c r="G160" s="432">
        <f t="shared" si="1"/>
        <v>0</v>
      </c>
      <c r="H160" s="80"/>
      <c r="I160" s="80"/>
    </row>
    <row r="161" spans="1:33" s="8" customFormat="1" ht="38.25" customHeight="1">
      <c r="A161" s="267" t="s">
        <v>5</v>
      </c>
      <c r="B161" s="232" t="s">
        <v>289</v>
      </c>
      <c r="C161" s="357">
        <v>31000</v>
      </c>
      <c r="D161" s="291">
        <v>78000</v>
      </c>
      <c r="E161" s="34">
        <v>31000</v>
      </c>
      <c r="F161" s="395">
        <v>47000</v>
      </c>
      <c r="G161" s="385">
        <f t="shared" si="1"/>
        <v>0</v>
      </c>
      <c r="H161" s="80"/>
      <c r="I161" s="80"/>
      <c r="J161" s="42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9" ht="21.75" customHeight="1" thickBot="1">
      <c r="A162" s="270" t="s">
        <v>17</v>
      </c>
      <c r="B162" s="300"/>
      <c r="C162" s="361">
        <f>SUM(C155:C161)</f>
        <v>449000</v>
      </c>
      <c r="D162" s="287">
        <f>SUM(D155:D161)</f>
        <v>1856350</v>
      </c>
      <c r="E162" s="55">
        <f>SUM(E155:E161)</f>
        <v>449000</v>
      </c>
      <c r="F162" s="482">
        <f>SUM(F155:F161)</f>
        <v>1407350</v>
      </c>
      <c r="G162" s="361">
        <f>SUM(G155:G161)</f>
        <v>0</v>
      </c>
      <c r="H162" s="80"/>
      <c r="I162" s="80"/>
    </row>
    <row r="163" spans="1:33" s="8" customFormat="1" ht="27" customHeight="1">
      <c r="A163" s="262" t="s">
        <v>6</v>
      </c>
      <c r="B163" s="232" t="s">
        <v>53</v>
      </c>
      <c r="C163" s="357">
        <v>306000</v>
      </c>
      <c r="D163" s="335">
        <v>324393</v>
      </c>
      <c r="E163" s="73">
        <v>290603.1</v>
      </c>
      <c r="F163" s="407">
        <v>33789.9</v>
      </c>
      <c r="G163" s="432">
        <f>C163-E163</f>
        <v>15396.900000000023</v>
      </c>
      <c r="H163" s="80"/>
      <c r="I163" s="80"/>
      <c r="J163" s="42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s="8" customFormat="1" ht="57.75" customHeight="1">
      <c r="A164" s="262" t="s">
        <v>6</v>
      </c>
      <c r="B164" s="232" t="s">
        <v>291</v>
      </c>
      <c r="C164" s="357">
        <v>44000</v>
      </c>
      <c r="D164" s="335">
        <v>50000</v>
      </c>
      <c r="E164" s="73">
        <v>44000</v>
      </c>
      <c r="F164" s="407">
        <v>6000</v>
      </c>
      <c r="G164" s="432">
        <f>C164-E164</f>
        <v>0</v>
      </c>
      <c r="H164" s="80"/>
      <c r="I164" s="80"/>
      <c r="J164" s="42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s="8" customFormat="1" ht="22.5" customHeight="1">
      <c r="A165" s="265" t="s">
        <v>17</v>
      </c>
      <c r="B165" s="233"/>
      <c r="C165" s="307">
        <f>C164+C163</f>
        <v>350000</v>
      </c>
      <c r="D165" s="292">
        <f>D164+D163</f>
        <v>374393</v>
      </c>
      <c r="E165" s="47">
        <f>E164+E163</f>
        <v>334603.1</v>
      </c>
      <c r="F165" s="398">
        <f>F164+F163</f>
        <v>39789.9</v>
      </c>
      <c r="G165" s="386">
        <f>G164+G163</f>
        <v>15396.900000000023</v>
      </c>
      <c r="H165" s="80"/>
      <c r="I165" s="80"/>
      <c r="J165" s="42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s="54" customFormat="1" ht="21.75" customHeight="1">
      <c r="A166" s="264" t="s">
        <v>44</v>
      </c>
      <c r="B166" s="232" t="s">
        <v>292</v>
      </c>
      <c r="C166" s="357">
        <v>130000</v>
      </c>
      <c r="D166" s="327">
        <v>194992</v>
      </c>
      <c r="E166" s="73">
        <v>130000</v>
      </c>
      <c r="F166" s="400">
        <v>64992</v>
      </c>
      <c r="G166" s="432">
        <f>C166-E166</f>
        <v>0</v>
      </c>
      <c r="H166" s="80"/>
      <c r="I166" s="80"/>
      <c r="J166" s="42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</row>
    <row r="167" spans="1:33" s="54" customFormat="1" ht="21.75" customHeight="1">
      <c r="A167" s="264" t="s">
        <v>44</v>
      </c>
      <c r="B167" s="232" t="s">
        <v>293</v>
      </c>
      <c r="C167" s="357">
        <v>153000</v>
      </c>
      <c r="D167" s="327">
        <v>193068</v>
      </c>
      <c r="E167" s="73">
        <v>153000</v>
      </c>
      <c r="F167" s="400">
        <v>40068</v>
      </c>
      <c r="G167" s="432">
        <f>C167-E167</f>
        <v>0</v>
      </c>
      <c r="H167" s="80"/>
      <c r="I167" s="80"/>
      <c r="J167" s="42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</row>
    <row r="168" spans="1:33" s="54" customFormat="1" ht="21.75" customHeight="1">
      <c r="A168" s="264" t="s">
        <v>44</v>
      </c>
      <c r="B168" s="232" t="s">
        <v>294</v>
      </c>
      <c r="C168" s="357">
        <v>70000</v>
      </c>
      <c r="D168" s="327">
        <v>87000</v>
      </c>
      <c r="E168" s="73">
        <v>70000</v>
      </c>
      <c r="F168" s="400">
        <v>17000</v>
      </c>
      <c r="G168" s="432">
        <f>C168-E168</f>
        <v>0</v>
      </c>
      <c r="H168" s="80"/>
      <c r="I168" s="80"/>
      <c r="J168" s="42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</row>
    <row r="169" spans="1:33" s="54" customFormat="1" ht="21.75" customHeight="1" thickBot="1">
      <c r="A169" s="264" t="s">
        <v>44</v>
      </c>
      <c r="B169" s="232" t="s">
        <v>295</v>
      </c>
      <c r="C169" s="357">
        <v>110000</v>
      </c>
      <c r="D169" s="327">
        <v>136000</v>
      </c>
      <c r="E169" s="73">
        <v>110000</v>
      </c>
      <c r="F169" s="400">
        <v>26000</v>
      </c>
      <c r="G169" s="432">
        <f>C169-E169</f>
        <v>0</v>
      </c>
      <c r="H169" s="80"/>
      <c r="I169" s="80"/>
      <c r="J169" s="42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</row>
    <row r="170" spans="1:33" s="54" customFormat="1" ht="22.5" customHeight="1" thickBot="1">
      <c r="A170" s="261" t="s">
        <v>17</v>
      </c>
      <c r="B170" s="297"/>
      <c r="C170" s="363">
        <f>SUM(C166:C169)</f>
        <v>463000</v>
      </c>
      <c r="D170" s="334">
        <f>SUM(D166:D169)</f>
        <v>611060</v>
      </c>
      <c r="E170" s="60">
        <f>SUM(E166:E169)</f>
        <v>463000</v>
      </c>
      <c r="F170" s="406">
        <f>SUM(F166:F169)</f>
        <v>148060</v>
      </c>
      <c r="G170" s="430">
        <f>SUM(G166:G169)</f>
        <v>0</v>
      </c>
      <c r="H170" s="80"/>
      <c r="I170" s="80"/>
      <c r="J170" s="42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</row>
    <row r="171" spans="1:33" s="54" customFormat="1" ht="25.5" customHeight="1" thickBot="1">
      <c r="A171" s="264" t="s">
        <v>364</v>
      </c>
      <c r="B171" s="232" t="s">
        <v>296</v>
      </c>
      <c r="C171" s="357">
        <v>337000</v>
      </c>
      <c r="D171" s="327">
        <v>374288</v>
      </c>
      <c r="E171" s="73">
        <v>334604</v>
      </c>
      <c r="F171" s="400">
        <v>39684</v>
      </c>
      <c r="G171" s="432">
        <f>C171-E171</f>
        <v>2396</v>
      </c>
      <c r="H171" s="80"/>
      <c r="I171" s="80"/>
      <c r="J171" s="42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</row>
    <row r="172" spans="1:9" ht="21" customHeight="1" thickBot="1">
      <c r="A172" s="261" t="s">
        <v>17</v>
      </c>
      <c r="B172" s="297"/>
      <c r="C172" s="363">
        <f>C171</f>
        <v>337000</v>
      </c>
      <c r="D172" s="334">
        <f>D171</f>
        <v>374288</v>
      </c>
      <c r="E172" s="60">
        <f>E171</f>
        <v>334604</v>
      </c>
      <c r="F172" s="406">
        <f>F171</f>
        <v>39684</v>
      </c>
      <c r="G172" s="430">
        <f>G171</f>
        <v>2396</v>
      </c>
      <c r="H172" s="80"/>
      <c r="I172" s="80"/>
    </row>
    <row r="173" spans="1:33" s="8" customFormat="1" ht="26.25" customHeight="1">
      <c r="A173" s="262" t="s">
        <v>7</v>
      </c>
      <c r="B173" s="232" t="s">
        <v>241</v>
      </c>
      <c r="C173" s="357">
        <v>175000</v>
      </c>
      <c r="D173" s="335">
        <v>89792</v>
      </c>
      <c r="E173" s="73">
        <v>79680</v>
      </c>
      <c r="F173" s="407">
        <v>10112</v>
      </c>
      <c r="G173" s="432">
        <f aca="true" t="shared" si="2" ref="G173:G178">C173-E173</f>
        <v>95320</v>
      </c>
      <c r="H173" s="80"/>
      <c r="I173" s="80"/>
      <c r="J173" s="42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s="8" customFormat="1" ht="26.25" customHeight="1">
      <c r="A174" s="264" t="s">
        <v>7</v>
      </c>
      <c r="B174" s="232" t="s">
        <v>299</v>
      </c>
      <c r="C174" s="357">
        <v>99000</v>
      </c>
      <c r="D174" s="327">
        <v>111211.37</v>
      </c>
      <c r="E174" s="73">
        <v>98499.37</v>
      </c>
      <c r="F174" s="400">
        <v>12712</v>
      </c>
      <c r="G174" s="432">
        <f t="shared" si="2"/>
        <v>500.63000000000466</v>
      </c>
      <c r="H174" s="80"/>
      <c r="I174" s="80"/>
      <c r="J174" s="42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s="8" customFormat="1" ht="26.25" customHeight="1">
      <c r="A175" s="264" t="s">
        <v>7</v>
      </c>
      <c r="B175" s="232" t="s">
        <v>297</v>
      </c>
      <c r="C175" s="357">
        <v>84000</v>
      </c>
      <c r="D175" s="327">
        <v>94819</v>
      </c>
      <c r="E175" s="73">
        <v>81838</v>
      </c>
      <c r="F175" s="400">
        <v>12981</v>
      </c>
      <c r="G175" s="432">
        <f t="shared" si="2"/>
        <v>2162</v>
      </c>
      <c r="H175" s="80"/>
      <c r="I175" s="80"/>
      <c r="J175" s="42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s="8" customFormat="1" ht="26.25" customHeight="1">
      <c r="A176" s="264" t="s">
        <v>7</v>
      </c>
      <c r="B176" s="232" t="s">
        <v>300</v>
      </c>
      <c r="C176" s="357">
        <v>47000</v>
      </c>
      <c r="D176" s="327">
        <v>56233</v>
      </c>
      <c r="E176" s="73">
        <v>45352</v>
      </c>
      <c r="F176" s="400">
        <v>10881</v>
      </c>
      <c r="G176" s="385">
        <f t="shared" si="2"/>
        <v>1648</v>
      </c>
      <c r="H176" s="80"/>
      <c r="I176" s="80"/>
      <c r="J176" s="42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9" ht="26.25" customHeight="1">
      <c r="A177" s="264" t="s">
        <v>7</v>
      </c>
      <c r="B177" s="232" t="s">
        <v>298</v>
      </c>
      <c r="C177" s="357">
        <v>122000</v>
      </c>
      <c r="D177" s="327">
        <v>146589</v>
      </c>
      <c r="E177" s="73">
        <v>119589</v>
      </c>
      <c r="F177" s="400">
        <v>27000</v>
      </c>
      <c r="G177" s="432">
        <f t="shared" si="2"/>
        <v>2411</v>
      </c>
      <c r="H177" s="80"/>
      <c r="I177" s="80"/>
    </row>
    <row r="178" spans="1:33" s="8" customFormat="1" ht="26.25" customHeight="1">
      <c r="A178" s="264" t="s">
        <v>7</v>
      </c>
      <c r="B178" s="232" t="s">
        <v>301</v>
      </c>
      <c r="C178" s="357">
        <v>170000</v>
      </c>
      <c r="D178" s="327">
        <v>219736.38</v>
      </c>
      <c r="E178" s="73">
        <v>165860</v>
      </c>
      <c r="F178" s="400">
        <v>53876.38</v>
      </c>
      <c r="G178" s="432">
        <f t="shared" si="2"/>
        <v>4140</v>
      </c>
      <c r="H178" s="80"/>
      <c r="I178" s="80"/>
      <c r="J178" s="42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s="8" customFormat="1" ht="21.75" customHeight="1">
      <c r="A179" s="265" t="s">
        <v>17</v>
      </c>
      <c r="B179" s="233"/>
      <c r="C179" s="372">
        <f>SUM(C173:C178)</f>
        <v>697000</v>
      </c>
      <c r="D179" s="339">
        <f>SUM(D173:D178)</f>
        <v>718380.75</v>
      </c>
      <c r="E179" s="27">
        <f>SUM(E173:E178)</f>
        <v>590818.37</v>
      </c>
      <c r="F179" s="396">
        <f>SUM(F173:F178)</f>
        <v>127562.38</v>
      </c>
      <c r="G179" s="427">
        <f>SUM(G173:G178)</f>
        <v>106181.63</v>
      </c>
      <c r="H179" s="80"/>
      <c r="I179" s="80"/>
      <c r="J179" s="42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s="8" customFormat="1" ht="24.75" customHeight="1">
      <c r="A180" s="232" t="s">
        <v>302</v>
      </c>
      <c r="B180" s="232" t="s">
        <v>303</v>
      </c>
      <c r="C180" s="357">
        <v>225000</v>
      </c>
      <c r="D180" s="327">
        <v>228071</v>
      </c>
      <c r="E180" s="73">
        <v>205263.9</v>
      </c>
      <c r="F180" s="400">
        <v>22807.1</v>
      </c>
      <c r="G180" s="432">
        <f>C180-E180</f>
        <v>19736.100000000006</v>
      </c>
      <c r="H180" s="80"/>
      <c r="I180" s="80"/>
      <c r="J180" s="42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9" ht="21.75" customHeight="1">
      <c r="A181" s="265" t="s">
        <v>17</v>
      </c>
      <c r="B181" s="233"/>
      <c r="C181" s="372">
        <f>C180</f>
        <v>225000</v>
      </c>
      <c r="D181" s="339">
        <f>D180</f>
        <v>228071</v>
      </c>
      <c r="E181" s="27">
        <f>E180</f>
        <v>205263.9</v>
      </c>
      <c r="F181" s="396">
        <f>F180</f>
        <v>22807.1</v>
      </c>
      <c r="G181" s="427">
        <f>G180</f>
        <v>19736.100000000006</v>
      </c>
      <c r="H181" s="80"/>
      <c r="I181" s="80"/>
    </row>
    <row r="182" spans="1:33" s="40" customFormat="1" ht="36.75" customHeight="1">
      <c r="A182" s="264" t="s">
        <v>8</v>
      </c>
      <c r="B182" s="232" t="s">
        <v>304</v>
      </c>
      <c r="C182" s="357">
        <v>342000</v>
      </c>
      <c r="D182" s="327">
        <v>583262</v>
      </c>
      <c r="E182" s="73">
        <v>342000</v>
      </c>
      <c r="F182" s="400">
        <f>SUM(D182-E182)</f>
        <v>241262</v>
      </c>
      <c r="G182" s="432">
        <f>C182-E182</f>
        <v>0</v>
      </c>
      <c r="H182" s="80"/>
      <c r="I182" s="80"/>
      <c r="J182" s="42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</row>
    <row r="183" spans="1:33" s="41" customFormat="1" ht="27" customHeight="1">
      <c r="A183" s="264" t="s">
        <v>8</v>
      </c>
      <c r="B183" s="232" t="s">
        <v>53</v>
      </c>
      <c r="C183" s="357">
        <v>111000</v>
      </c>
      <c r="D183" s="327">
        <v>177657</v>
      </c>
      <c r="E183" s="73">
        <v>92768.09</v>
      </c>
      <c r="F183" s="400">
        <f>SUM(D183-E183)</f>
        <v>84888.91</v>
      </c>
      <c r="G183" s="432">
        <f>C183-E183</f>
        <v>18231.910000000003</v>
      </c>
      <c r="H183" s="80"/>
      <c r="I183" s="80"/>
      <c r="J183" s="42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</row>
    <row r="184" spans="1:10" s="7" customFormat="1" ht="21.75" customHeight="1">
      <c r="A184" s="280" t="s">
        <v>17</v>
      </c>
      <c r="B184" s="316"/>
      <c r="C184" s="380">
        <f>SUM(C182:C183)</f>
        <v>453000</v>
      </c>
      <c r="D184" s="344">
        <f>SUM(D182:D183)</f>
        <v>760919</v>
      </c>
      <c r="E184" s="66">
        <f>SUM(E182:E183)</f>
        <v>434768.08999999997</v>
      </c>
      <c r="F184" s="417">
        <f>SUM(F182:F183)</f>
        <v>326150.91000000003</v>
      </c>
      <c r="G184" s="435">
        <f>SUM(G182:G183)</f>
        <v>18231.910000000003</v>
      </c>
      <c r="H184" s="80"/>
      <c r="I184" s="80"/>
      <c r="J184" s="42"/>
    </row>
    <row r="185" spans="1:33" s="8" customFormat="1" ht="30" customHeight="1">
      <c r="A185" s="232" t="s">
        <v>9</v>
      </c>
      <c r="B185" s="232" t="s">
        <v>305</v>
      </c>
      <c r="C185" s="357">
        <v>181000</v>
      </c>
      <c r="D185" s="291">
        <f>F185+E185</f>
        <v>249213.86</v>
      </c>
      <c r="E185" s="73">
        <v>166800</v>
      </c>
      <c r="F185" s="395">
        <v>82413.86</v>
      </c>
      <c r="G185" s="385">
        <f>C185-E185</f>
        <v>14200</v>
      </c>
      <c r="H185" s="80"/>
      <c r="I185" s="80"/>
      <c r="J185" s="42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s="8" customFormat="1" ht="27" customHeight="1">
      <c r="A186" s="232" t="s">
        <v>9</v>
      </c>
      <c r="B186" s="232" t="s">
        <v>306</v>
      </c>
      <c r="C186" s="357">
        <v>38000</v>
      </c>
      <c r="D186" s="291">
        <v>45000</v>
      </c>
      <c r="E186" s="73">
        <v>38000</v>
      </c>
      <c r="F186" s="395">
        <f>SUM(D186-E186)</f>
        <v>7000</v>
      </c>
      <c r="G186" s="432">
        <f>C186-E186</f>
        <v>0</v>
      </c>
      <c r="H186" s="80"/>
      <c r="I186" s="80"/>
      <c r="J186" s="42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9" ht="21.75" customHeight="1">
      <c r="A187" s="276" t="s">
        <v>17</v>
      </c>
      <c r="B187" s="317"/>
      <c r="C187" s="371">
        <f>SUM(C185:C186)</f>
        <v>219000</v>
      </c>
      <c r="D187" s="288">
        <f>SUM(D185:D186)</f>
        <v>294213.86</v>
      </c>
      <c r="E187" s="38">
        <f>SUM(E185:E186)</f>
        <v>204800</v>
      </c>
      <c r="F187" s="418">
        <f>SUM(F185:F186)</f>
        <v>89413.86</v>
      </c>
      <c r="G187" s="371">
        <f>SUM(G185:G186)</f>
        <v>14200</v>
      </c>
      <c r="H187" s="80"/>
      <c r="I187" s="80"/>
    </row>
    <row r="188" spans="1:9" ht="22.5" customHeight="1">
      <c r="A188" s="232" t="s">
        <v>307</v>
      </c>
      <c r="B188" s="232" t="s">
        <v>308</v>
      </c>
      <c r="C188" s="357">
        <v>20000</v>
      </c>
      <c r="D188" s="324">
        <v>23150.5</v>
      </c>
      <c r="E188" s="109">
        <v>19898.5</v>
      </c>
      <c r="F188" s="90">
        <v>3252</v>
      </c>
      <c r="G188" s="432">
        <v>101.5</v>
      </c>
      <c r="H188" s="80"/>
      <c r="I188" s="80"/>
    </row>
    <row r="189" spans="1:9" ht="27" customHeight="1">
      <c r="A189" s="232" t="s">
        <v>307</v>
      </c>
      <c r="B189" s="232" t="s">
        <v>309</v>
      </c>
      <c r="C189" s="357">
        <v>163000</v>
      </c>
      <c r="D189" s="324">
        <v>198890</v>
      </c>
      <c r="E189" s="109">
        <v>163000</v>
      </c>
      <c r="F189" s="90">
        <v>35890</v>
      </c>
      <c r="G189" s="432">
        <f>C189-E189</f>
        <v>0</v>
      </c>
      <c r="H189" s="80"/>
      <c r="I189" s="80"/>
    </row>
    <row r="190" spans="1:9" ht="21.75" customHeight="1">
      <c r="A190" s="276" t="s">
        <v>17</v>
      </c>
      <c r="B190" s="317"/>
      <c r="C190" s="381">
        <f>C189+C188</f>
        <v>183000</v>
      </c>
      <c r="D190" s="290">
        <f>D189+D188</f>
        <v>222040.5</v>
      </c>
      <c r="E190" s="67">
        <f>E189+E188</f>
        <v>182898.5</v>
      </c>
      <c r="F190" s="412">
        <f>F189+F188</f>
        <v>39142</v>
      </c>
      <c r="G190" s="381">
        <f>G189+G188</f>
        <v>101.5</v>
      </c>
      <c r="H190" s="80"/>
      <c r="I190" s="80"/>
    </row>
    <row r="191" spans="1:9" ht="26.25" customHeight="1">
      <c r="A191" s="274" t="s">
        <v>81</v>
      </c>
      <c r="B191" s="232" t="s">
        <v>310</v>
      </c>
      <c r="C191" s="357">
        <v>61000</v>
      </c>
      <c r="D191" s="286">
        <v>57532</v>
      </c>
      <c r="E191" s="52">
        <v>43809.7</v>
      </c>
      <c r="F191" s="419">
        <v>13722.3</v>
      </c>
      <c r="G191" s="432">
        <f>C191-E191</f>
        <v>17190.300000000003</v>
      </c>
      <c r="H191" s="80"/>
      <c r="I191" s="80"/>
    </row>
    <row r="192" spans="1:9" ht="26.25" customHeight="1">
      <c r="A192" s="267" t="s">
        <v>81</v>
      </c>
      <c r="B192" s="232" t="s">
        <v>222</v>
      </c>
      <c r="C192" s="357">
        <v>108000</v>
      </c>
      <c r="D192" s="291">
        <v>129363.24</v>
      </c>
      <c r="E192" s="34">
        <v>104225.4</v>
      </c>
      <c r="F192" s="395">
        <v>25137.84</v>
      </c>
      <c r="G192" s="385">
        <f>C192-E192</f>
        <v>3774.600000000006</v>
      </c>
      <c r="H192" s="80"/>
      <c r="I192" s="80"/>
    </row>
    <row r="193" spans="1:9" ht="21.75" customHeight="1">
      <c r="A193" s="276" t="s">
        <v>17</v>
      </c>
      <c r="B193" s="317"/>
      <c r="C193" s="371">
        <f>C192+C191</f>
        <v>169000</v>
      </c>
      <c r="D193" s="290">
        <f>D192+D191</f>
        <v>186895.24</v>
      </c>
      <c r="E193" s="67">
        <f>E192+E191</f>
        <v>148035.09999999998</v>
      </c>
      <c r="F193" s="412">
        <f>F192+F191</f>
        <v>38860.14</v>
      </c>
      <c r="G193" s="381">
        <f>G192+G191</f>
        <v>20964.90000000001</v>
      </c>
      <c r="H193" s="80"/>
      <c r="I193" s="80"/>
    </row>
    <row r="194" spans="1:9" ht="26.25" customHeight="1">
      <c r="A194" s="264" t="s">
        <v>80</v>
      </c>
      <c r="B194" s="232" t="s">
        <v>53</v>
      </c>
      <c r="C194" s="382">
        <v>254000</v>
      </c>
      <c r="D194" s="345">
        <v>280057</v>
      </c>
      <c r="E194" s="101">
        <v>240257</v>
      </c>
      <c r="F194" s="420">
        <f>SUM(D194-E194)</f>
        <v>39800</v>
      </c>
      <c r="G194" s="436">
        <f>C194-E194</f>
        <v>13743</v>
      </c>
      <c r="H194" s="80"/>
      <c r="I194" s="80"/>
    </row>
    <row r="195" spans="1:9" ht="38.25" customHeight="1">
      <c r="A195" s="264" t="s">
        <v>80</v>
      </c>
      <c r="B195" s="232" t="s">
        <v>317</v>
      </c>
      <c r="C195" s="382">
        <v>220000</v>
      </c>
      <c r="D195" s="345">
        <v>240911</v>
      </c>
      <c r="E195" s="101">
        <v>206911</v>
      </c>
      <c r="F195" s="420">
        <f>SUM(D195-E195)</f>
        <v>34000</v>
      </c>
      <c r="G195" s="436">
        <f>C195-E195</f>
        <v>13089</v>
      </c>
      <c r="H195" s="80"/>
      <c r="I195" s="80"/>
    </row>
    <row r="196" spans="1:9" ht="31.5" customHeight="1">
      <c r="A196" s="264" t="s">
        <v>80</v>
      </c>
      <c r="B196" s="232" t="s">
        <v>318</v>
      </c>
      <c r="C196" s="382">
        <v>110000</v>
      </c>
      <c r="D196" s="345">
        <v>290000</v>
      </c>
      <c r="E196" s="101">
        <v>110000</v>
      </c>
      <c r="F196" s="420">
        <f>SUM(D196-E196)</f>
        <v>180000</v>
      </c>
      <c r="G196" s="436">
        <f>C196-E196</f>
        <v>0</v>
      </c>
      <c r="H196" s="80"/>
      <c r="I196" s="80"/>
    </row>
    <row r="197" spans="1:9" ht="38.25" customHeight="1">
      <c r="A197" s="264" t="s">
        <v>80</v>
      </c>
      <c r="B197" s="232" t="s">
        <v>319</v>
      </c>
      <c r="C197" s="382">
        <v>7000</v>
      </c>
      <c r="D197" s="345">
        <v>0</v>
      </c>
      <c r="E197" s="101">
        <v>0</v>
      </c>
      <c r="F197" s="420">
        <v>0</v>
      </c>
      <c r="G197" s="436">
        <f>C197-E197</f>
        <v>7000</v>
      </c>
      <c r="H197" s="80"/>
      <c r="I197" s="80"/>
    </row>
    <row r="198" spans="1:9" ht="26.25" customHeight="1">
      <c r="A198" s="264" t="s">
        <v>80</v>
      </c>
      <c r="B198" s="232" t="s">
        <v>320</v>
      </c>
      <c r="C198" s="382">
        <v>37000</v>
      </c>
      <c r="D198" s="345">
        <v>89520</v>
      </c>
      <c r="E198" s="101">
        <v>37000</v>
      </c>
      <c r="F198" s="420">
        <f>SUM(D198-E198)</f>
        <v>52520</v>
      </c>
      <c r="G198" s="436">
        <f>C198-E198</f>
        <v>0</v>
      </c>
      <c r="H198" s="80"/>
      <c r="I198" s="80"/>
    </row>
    <row r="199" spans="1:9" ht="21.75" customHeight="1">
      <c r="A199" s="265" t="s">
        <v>17</v>
      </c>
      <c r="B199" s="318"/>
      <c r="C199" s="307">
        <f>SUM(C194:C198)</f>
        <v>628000</v>
      </c>
      <c r="D199" s="292">
        <f>SUM(D194:D198)</f>
        <v>900488</v>
      </c>
      <c r="E199" s="47">
        <f>SUM(E194:E198)</f>
        <v>594168</v>
      </c>
      <c r="F199" s="398">
        <f>SUM(F194:F198)</f>
        <v>306320</v>
      </c>
      <c r="G199" s="386">
        <f>SUM(G194:G198)</f>
        <v>33832</v>
      </c>
      <c r="H199" s="80"/>
      <c r="I199" s="80"/>
    </row>
    <row r="200" spans="1:9" ht="25.5" customHeight="1">
      <c r="A200" s="279" t="s">
        <v>321</v>
      </c>
      <c r="B200" s="232" t="s">
        <v>322</v>
      </c>
      <c r="C200" s="357">
        <v>26000</v>
      </c>
      <c r="D200" s="291">
        <v>30872.8</v>
      </c>
      <c r="E200" s="73">
        <v>26000</v>
      </c>
      <c r="F200" s="395">
        <f>D200-E200</f>
        <v>4872.799999999999</v>
      </c>
      <c r="G200" s="432">
        <f>C200-E200</f>
        <v>0</v>
      </c>
      <c r="H200" s="80"/>
      <c r="I200" s="80"/>
    </row>
    <row r="201" spans="1:9" ht="21.75" customHeight="1">
      <c r="A201" s="265" t="s">
        <v>17</v>
      </c>
      <c r="B201" s="318"/>
      <c r="C201" s="307">
        <f>SUM(C200)</f>
        <v>26000</v>
      </c>
      <c r="D201" s="292">
        <f>SUM(D200)</f>
        <v>30872.8</v>
      </c>
      <c r="E201" s="47">
        <f>SUM(E200)</f>
        <v>26000</v>
      </c>
      <c r="F201" s="398">
        <f>SUM(F200)</f>
        <v>4872.799999999999</v>
      </c>
      <c r="G201" s="386">
        <f>SUM(G200)</f>
        <v>0</v>
      </c>
      <c r="H201" s="80"/>
      <c r="I201" s="80"/>
    </row>
    <row r="202" spans="1:9" ht="19.5" customHeight="1">
      <c r="A202" s="264" t="s">
        <v>45</v>
      </c>
      <c r="B202" s="232" t="s">
        <v>313</v>
      </c>
      <c r="C202" s="357">
        <v>41000</v>
      </c>
      <c r="D202" s="327">
        <v>61000</v>
      </c>
      <c r="E202" s="73">
        <v>41000</v>
      </c>
      <c r="F202" s="400">
        <f>SUM(D202-E202)</f>
        <v>20000</v>
      </c>
      <c r="G202" s="432">
        <f>C202-E202</f>
        <v>0</v>
      </c>
      <c r="H202" s="80"/>
      <c r="I202" s="80"/>
    </row>
    <row r="203" spans="1:9" ht="16.5" customHeight="1">
      <c r="A203" s="264" t="s">
        <v>45</v>
      </c>
      <c r="B203" s="232" t="s">
        <v>314</v>
      </c>
      <c r="C203" s="357">
        <v>54000</v>
      </c>
      <c r="D203" s="327">
        <v>74000</v>
      </c>
      <c r="E203" s="73">
        <v>54000</v>
      </c>
      <c r="F203" s="400">
        <f>SUM(D203-E203)</f>
        <v>20000</v>
      </c>
      <c r="G203" s="432">
        <f>C203-E203</f>
        <v>0</v>
      </c>
      <c r="H203" s="80"/>
      <c r="I203" s="80"/>
    </row>
    <row r="204" spans="1:9" ht="27" customHeight="1">
      <c r="A204" s="264" t="s">
        <v>45</v>
      </c>
      <c r="B204" s="232" t="s">
        <v>315</v>
      </c>
      <c r="C204" s="357">
        <v>52000</v>
      </c>
      <c r="D204" s="327">
        <v>92000</v>
      </c>
      <c r="E204" s="73">
        <v>52000</v>
      </c>
      <c r="F204" s="400">
        <f>SUM(D204-E204)</f>
        <v>40000</v>
      </c>
      <c r="G204" s="432">
        <f>C204-E204</f>
        <v>0</v>
      </c>
      <c r="H204" s="80"/>
      <c r="I204" s="80"/>
    </row>
    <row r="205" spans="1:9" ht="19.5" customHeight="1">
      <c r="A205" s="264" t="s">
        <v>45</v>
      </c>
      <c r="B205" s="232" t="s">
        <v>316</v>
      </c>
      <c r="C205" s="357">
        <v>95000</v>
      </c>
      <c r="D205" s="327">
        <v>110512</v>
      </c>
      <c r="E205" s="73">
        <v>95000</v>
      </c>
      <c r="F205" s="400">
        <f>SUM(D205-E205)</f>
        <v>15512</v>
      </c>
      <c r="G205" s="432">
        <f>C205-E205</f>
        <v>0</v>
      </c>
      <c r="H205" s="80"/>
      <c r="I205" s="80"/>
    </row>
    <row r="206" spans="1:9" ht="16.5" customHeight="1">
      <c r="A206" s="265" t="s">
        <v>17</v>
      </c>
      <c r="B206" s="233"/>
      <c r="C206" s="356">
        <f>SUM(C202:C205)</f>
        <v>242000</v>
      </c>
      <c r="D206" s="346">
        <f>SUM(D202:D205)</f>
        <v>337512</v>
      </c>
      <c r="E206" s="70">
        <f>SUM(E202:E205)</f>
        <v>242000</v>
      </c>
      <c r="F206" s="421">
        <f>SUM(F202:F205)</f>
        <v>95512</v>
      </c>
      <c r="G206" s="437">
        <f>SUM(G202:G205)</f>
        <v>0</v>
      </c>
      <c r="H206" s="80"/>
      <c r="I206" s="80"/>
    </row>
    <row r="207" spans="1:9" ht="26.25" customHeight="1">
      <c r="A207" s="232" t="s">
        <v>323</v>
      </c>
      <c r="B207" s="232" t="s">
        <v>324</v>
      </c>
      <c r="C207" s="357">
        <v>86000</v>
      </c>
      <c r="D207" s="97">
        <v>107063</v>
      </c>
      <c r="E207" s="109">
        <v>86000</v>
      </c>
      <c r="F207" s="422">
        <v>21063</v>
      </c>
      <c r="G207" s="432">
        <f>C207-E207</f>
        <v>0</v>
      </c>
      <c r="H207" s="80"/>
      <c r="I207" s="80"/>
    </row>
    <row r="208" spans="1:9" ht="22.5" customHeight="1">
      <c r="A208" s="232" t="s">
        <v>323</v>
      </c>
      <c r="B208" s="232" t="s">
        <v>325</v>
      </c>
      <c r="C208" s="357">
        <v>62000</v>
      </c>
      <c r="D208" s="97">
        <v>91500</v>
      </c>
      <c r="E208" s="109">
        <v>62000</v>
      </c>
      <c r="F208" s="422">
        <v>29500</v>
      </c>
      <c r="G208" s="385">
        <f>C208-E208</f>
        <v>0</v>
      </c>
      <c r="H208" s="80"/>
      <c r="I208" s="80"/>
    </row>
    <row r="209" spans="1:9" ht="37.5" customHeight="1">
      <c r="A209" s="232" t="s">
        <v>323</v>
      </c>
      <c r="B209" s="232" t="s">
        <v>326</v>
      </c>
      <c r="C209" s="357">
        <v>103000</v>
      </c>
      <c r="D209" s="97">
        <v>121880</v>
      </c>
      <c r="E209" s="109">
        <v>103000</v>
      </c>
      <c r="F209" s="422">
        <v>18880</v>
      </c>
      <c r="G209" s="432">
        <f>C209-E209</f>
        <v>0</v>
      </c>
      <c r="H209" s="80"/>
      <c r="I209" s="80"/>
    </row>
    <row r="210" spans="1:9" ht="23.25" customHeight="1">
      <c r="A210" s="265" t="s">
        <v>17</v>
      </c>
      <c r="B210" s="233"/>
      <c r="C210" s="356">
        <f>C209+C208+C207</f>
        <v>251000</v>
      </c>
      <c r="D210" s="346">
        <f>D209+D208+D207</f>
        <v>320443</v>
      </c>
      <c r="E210" s="70">
        <f>E209+E208+E207</f>
        <v>251000</v>
      </c>
      <c r="F210" s="421">
        <f>F209+F208+F207</f>
        <v>69443</v>
      </c>
      <c r="G210" s="437">
        <f>G209+G208+G207</f>
        <v>0</v>
      </c>
      <c r="H210" s="80"/>
      <c r="I210" s="80"/>
    </row>
    <row r="211" spans="1:9" ht="19.5" customHeight="1">
      <c r="A211" s="267" t="s">
        <v>82</v>
      </c>
      <c r="B211" s="235" t="s">
        <v>98</v>
      </c>
      <c r="C211" s="357">
        <v>609000</v>
      </c>
      <c r="D211" s="97">
        <v>659881</v>
      </c>
      <c r="E211" s="73">
        <v>590141</v>
      </c>
      <c r="F211" s="422">
        <f>D211-E211</f>
        <v>69740</v>
      </c>
      <c r="G211" s="432">
        <f>C211-E211</f>
        <v>18859</v>
      </c>
      <c r="H211" s="80"/>
      <c r="I211" s="80"/>
    </row>
    <row r="212" spans="1:12" ht="25.5" customHeight="1">
      <c r="A212" s="267" t="s">
        <v>82</v>
      </c>
      <c r="B212" s="281" t="s">
        <v>327</v>
      </c>
      <c r="C212" s="383">
        <v>20000</v>
      </c>
      <c r="D212" s="97">
        <v>22000</v>
      </c>
      <c r="E212" s="109">
        <v>19800</v>
      </c>
      <c r="F212" s="422">
        <v>2200</v>
      </c>
      <c r="G212" s="432">
        <f>C212-E212</f>
        <v>200</v>
      </c>
      <c r="H212" s="80"/>
      <c r="I212" s="80"/>
      <c r="K212" s="105"/>
      <c r="L212" s="42"/>
    </row>
    <row r="213" spans="1:12" ht="22.5" customHeight="1">
      <c r="A213" s="267" t="s">
        <v>82</v>
      </c>
      <c r="B213" s="281" t="s">
        <v>328</v>
      </c>
      <c r="C213" s="383">
        <v>129000</v>
      </c>
      <c r="D213" s="97">
        <v>143300</v>
      </c>
      <c r="E213" s="109">
        <v>128970</v>
      </c>
      <c r="F213" s="422">
        <v>14330</v>
      </c>
      <c r="G213" s="432">
        <f>C213-E213</f>
        <v>30</v>
      </c>
      <c r="H213" s="80"/>
      <c r="I213" s="80"/>
      <c r="K213" s="105"/>
      <c r="L213" s="42"/>
    </row>
    <row r="214" spans="1:9" ht="19.5" customHeight="1">
      <c r="A214" s="265" t="s">
        <v>17</v>
      </c>
      <c r="B214" s="233"/>
      <c r="C214" s="356">
        <f>SUM(C211:C213)</f>
        <v>758000</v>
      </c>
      <c r="D214" s="346">
        <f>SUM(D211:D213)</f>
        <v>825181</v>
      </c>
      <c r="E214" s="70">
        <f>SUM(E211:E213)</f>
        <v>738911</v>
      </c>
      <c r="F214" s="421">
        <f>SUM(F211:F213)</f>
        <v>86270</v>
      </c>
      <c r="G214" s="437">
        <f>SUM(G211:G213)</f>
        <v>19089</v>
      </c>
      <c r="H214" s="80"/>
      <c r="I214" s="80"/>
    </row>
    <row r="215" spans="1:9" ht="26.25" customHeight="1">
      <c r="A215" s="279" t="s">
        <v>329</v>
      </c>
      <c r="B215" s="279" t="s">
        <v>330</v>
      </c>
      <c r="C215" s="384">
        <v>300000</v>
      </c>
      <c r="D215" s="345">
        <v>339866.62</v>
      </c>
      <c r="E215" s="72">
        <v>300000</v>
      </c>
      <c r="F215" s="420">
        <f>D215-E215</f>
        <v>39866.619999999995</v>
      </c>
      <c r="G215" s="431">
        <f>C215-E215</f>
        <v>0</v>
      </c>
      <c r="H215" s="80"/>
      <c r="I215" s="80"/>
    </row>
    <row r="216" spans="1:9" ht="21.75" customHeight="1">
      <c r="A216" s="265" t="s">
        <v>17</v>
      </c>
      <c r="B216" s="233"/>
      <c r="C216" s="356">
        <f>C215</f>
        <v>300000</v>
      </c>
      <c r="D216" s="346">
        <f>D215</f>
        <v>339866.62</v>
      </c>
      <c r="E216" s="70">
        <f>E215</f>
        <v>300000</v>
      </c>
      <c r="F216" s="421">
        <f>F215</f>
        <v>39866.619999999995</v>
      </c>
      <c r="G216" s="437">
        <f>G215</f>
        <v>0</v>
      </c>
      <c r="H216" s="80"/>
      <c r="I216" s="80"/>
    </row>
    <row r="217" spans="1:9" ht="25.5" customHeight="1">
      <c r="A217" s="232" t="s">
        <v>331</v>
      </c>
      <c r="B217" s="232" t="s">
        <v>332</v>
      </c>
      <c r="C217" s="357">
        <v>64000</v>
      </c>
      <c r="D217" s="97">
        <v>71630</v>
      </c>
      <c r="E217" s="109">
        <v>64000</v>
      </c>
      <c r="F217" s="422">
        <v>7630</v>
      </c>
      <c r="G217" s="432">
        <f>C217-E217</f>
        <v>0</v>
      </c>
      <c r="H217" s="80"/>
      <c r="I217" s="80"/>
    </row>
    <row r="218" spans="1:9" ht="21.75" customHeight="1">
      <c r="A218" s="265" t="s">
        <v>17</v>
      </c>
      <c r="B218" s="233"/>
      <c r="C218" s="356">
        <f>C217</f>
        <v>64000</v>
      </c>
      <c r="D218" s="346">
        <f>D217</f>
        <v>71630</v>
      </c>
      <c r="E218" s="70">
        <f>E217</f>
        <v>64000</v>
      </c>
      <c r="F218" s="421">
        <f>F217</f>
        <v>7630</v>
      </c>
      <c r="G218" s="437">
        <f>G217</f>
        <v>0</v>
      </c>
      <c r="H218" s="80"/>
      <c r="I218" s="80"/>
    </row>
    <row r="219" spans="1:12" ht="27" customHeight="1">
      <c r="A219" s="267" t="s">
        <v>83</v>
      </c>
      <c r="B219" s="235" t="s">
        <v>84</v>
      </c>
      <c r="C219" s="348">
        <v>758000</v>
      </c>
      <c r="D219" s="97">
        <f>E219+F219</f>
        <v>1012726</v>
      </c>
      <c r="E219" s="71">
        <v>758000</v>
      </c>
      <c r="F219" s="422">
        <v>254726</v>
      </c>
      <c r="G219" s="432">
        <f>C219-E219</f>
        <v>0</v>
      </c>
      <c r="H219" s="80"/>
      <c r="I219" s="80"/>
      <c r="L219" s="42"/>
    </row>
    <row r="220" spans="1:12" ht="21" customHeight="1">
      <c r="A220" s="267" t="s">
        <v>83</v>
      </c>
      <c r="B220" s="235" t="s">
        <v>85</v>
      </c>
      <c r="C220" s="348">
        <v>137000</v>
      </c>
      <c r="D220" s="97">
        <v>193091</v>
      </c>
      <c r="E220" s="71">
        <v>112091.4</v>
      </c>
      <c r="F220" s="422">
        <v>80999.6</v>
      </c>
      <c r="G220" s="432">
        <f>C220-E220</f>
        <v>24908.600000000006</v>
      </c>
      <c r="H220" s="80"/>
      <c r="I220" s="80"/>
      <c r="K220" s="42"/>
      <c r="L220" s="42"/>
    </row>
    <row r="221" spans="1:9" ht="21.75" customHeight="1">
      <c r="A221" s="265" t="s">
        <v>17</v>
      </c>
      <c r="B221" s="233"/>
      <c r="C221" s="356">
        <f>SUM(C219:C220)</f>
        <v>895000</v>
      </c>
      <c r="D221" s="346">
        <f>SUM(D219:D220)</f>
        <v>1205817</v>
      </c>
      <c r="E221" s="70">
        <f>SUM(E219:E220)</f>
        <v>870091.4</v>
      </c>
      <c r="F221" s="421">
        <f>SUM(F219:F220)</f>
        <v>335725.6</v>
      </c>
      <c r="G221" s="437">
        <f>SUM(G219:G220)</f>
        <v>24908.600000000006</v>
      </c>
      <c r="H221" s="80"/>
      <c r="I221" s="80"/>
    </row>
    <row r="222" spans="1:9" ht="25.5" customHeight="1">
      <c r="A222" s="267" t="s">
        <v>86</v>
      </c>
      <c r="B222" s="232" t="s">
        <v>333</v>
      </c>
      <c r="C222" s="357">
        <v>382000</v>
      </c>
      <c r="D222" s="97">
        <v>473665</v>
      </c>
      <c r="E222" s="73">
        <v>382000</v>
      </c>
      <c r="F222" s="422">
        <f>D222-E222</f>
        <v>91665</v>
      </c>
      <c r="G222" s="432">
        <f>C222-E222</f>
        <v>0</v>
      </c>
      <c r="H222" s="80"/>
      <c r="I222" s="80"/>
    </row>
    <row r="223" spans="1:9" ht="25.5" customHeight="1">
      <c r="A223" s="267" t="s">
        <v>86</v>
      </c>
      <c r="B223" s="232" t="s">
        <v>334</v>
      </c>
      <c r="C223" s="357">
        <v>267000</v>
      </c>
      <c r="D223" s="97">
        <v>323651</v>
      </c>
      <c r="E223" s="73">
        <v>267000</v>
      </c>
      <c r="F223" s="422">
        <v>56651</v>
      </c>
      <c r="G223" s="432">
        <f>C223-E223</f>
        <v>0</v>
      </c>
      <c r="H223" s="80"/>
      <c r="I223" s="80"/>
    </row>
    <row r="224" spans="1:9" ht="22.5" customHeight="1">
      <c r="A224" s="265" t="s">
        <v>17</v>
      </c>
      <c r="B224" s="233"/>
      <c r="C224" s="356">
        <f>C222+C223</f>
        <v>649000</v>
      </c>
      <c r="D224" s="346">
        <f>D222+D223</f>
        <v>797316</v>
      </c>
      <c r="E224" s="70">
        <f>E222+E223</f>
        <v>649000</v>
      </c>
      <c r="F224" s="421">
        <f>F222+F223</f>
        <v>148316</v>
      </c>
      <c r="G224" s="437">
        <f>G222+G223</f>
        <v>0</v>
      </c>
      <c r="H224" s="80"/>
      <c r="I224" s="80"/>
    </row>
    <row r="225" spans="1:9" ht="19.5" customHeight="1">
      <c r="A225" s="232" t="s">
        <v>335</v>
      </c>
      <c r="B225" s="232" t="s">
        <v>365</v>
      </c>
      <c r="C225" s="357">
        <v>31000</v>
      </c>
      <c r="D225" s="97">
        <v>36039</v>
      </c>
      <c r="E225" s="73">
        <v>31000</v>
      </c>
      <c r="F225" s="422">
        <f>D225-E225</f>
        <v>5039</v>
      </c>
      <c r="G225" s="385">
        <f>C225-E225</f>
        <v>0</v>
      </c>
      <c r="H225" s="80"/>
      <c r="I225" s="80"/>
    </row>
    <row r="226" spans="1:9" ht="37.5" customHeight="1">
      <c r="A226" s="232" t="s">
        <v>335</v>
      </c>
      <c r="B226" s="232" t="s">
        <v>366</v>
      </c>
      <c r="C226" s="357">
        <v>41000</v>
      </c>
      <c r="D226" s="97">
        <v>45749</v>
      </c>
      <c r="E226" s="73">
        <v>41000</v>
      </c>
      <c r="F226" s="422">
        <f>D226-E226</f>
        <v>4749</v>
      </c>
      <c r="G226" s="432">
        <f>C226-E226</f>
        <v>0</v>
      </c>
      <c r="H226" s="80"/>
      <c r="I226" s="80"/>
    </row>
    <row r="227" spans="1:9" ht="18.75" customHeight="1">
      <c r="A227" s="232" t="s">
        <v>335</v>
      </c>
      <c r="B227" s="232" t="s">
        <v>268</v>
      </c>
      <c r="C227" s="357">
        <v>298000</v>
      </c>
      <c r="D227" s="97">
        <v>354523</v>
      </c>
      <c r="E227" s="73">
        <v>264400</v>
      </c>
      <c r="F227" s="422">
        <v>90123</v>
      </c>
      <c r="G227" s="432">
        <f>C227-E227</f>
        <v>33600</v>
      </c>
      <c r="H227" s="80"/>
      <c r="I227" s="80"/>
    </row>
    <row r="228" spans="1:9" ht="21.75" customHeight="1">
      <c r="A228" s="265" t="s">
        <v>17</v>
      </c>
      <c r="B228" s="233"/>
      <c r="C228" s="356">
        <f>SUM(C225:C227)</f>
        <v>370000</v>
      </c>
      <c r="D228" s="285">
        <f>SUM(D225:D227)</f>
        <v>436311</v>
      </c>
      <c r="E228" s="26">
        <f>SUM(E225:E227)</f>
        <v>336400</v>
      </c>
      <c r="F228" s="397">
        <f>SUM(F225:F227)</f>
        <v>99911</v>
      </c>
      <c r="G228" s="356">
        <f>SUM(G225:G227)</f>
        <v>33600</v>
      </c>
      <c r="H228" s="80"/>
      <c r="I228" s="80"/>
    </row>
    <row r="229" spans="1:9" ht="24.75" customHeight="1">
      <c r="A229" s="267" t="s">
        <v>87</v>
      </c>
      <c r="B229" s="232" t="s">
        <v>336</v>
      </c>
      <c r="C229" s="357">
        <v>317000</v>
      </c>
      <c r="D229" s="97">
        <v>378184</v>
      </c>
      <c r="E229" s="73">
        <v>317000</v>
      </c>
      <c r="F229" s="422">
        <f>D229-E229</f>
        <v>61184</v>
      </c>
      <c r="G229" s="432">
        <f>C229-E229</f>
        <v>0</v>
      </c>
      <c r="H229" s="80"/>
      <c r="I229" s="80"/>
    </row>
    <row r="230" spans="1:9" ht="24.75" customHeight="1">
      <c r="A230" s="267" t="s">
        <v>87</v>
      </c>
      <c r="B230" s="232" t="s">
        <v>67</v>
      </c>
      <c r="C230" s="357">
        <v>420000</v>
      </c>
      <c r="D230" s="97">
        <v>501314</v>
      </c>
      <c r="E230" s="73">
        <v>420000</v>
      </c>
      <c r="F230" s="422">
        <f>D230-E230</f>
        <v>81314</v>
      </c>
      <c r="G230" s="432">
        <f>C230-E230</f>
        <v>0</v>
      </c>
      <c r="H230" s="80"/>
      <c r="I230" s="80"/>
    </row>
    <row r="231" spans="1:9" ht="21.75" customHeight="1">
      <c r="A231" s="265" t="s">
        <v>17</v>
      </c>
      <c r="B231" s="233"/>
      <c r="C231" s="356">
        <f>SUM(C229:C230)</f>
        <v>737000</v>
      </c>
      <c r="D231" s="346">
        <f>SUM(D229:D230)</f>
        <v>879498</v>
      </c>
      <c r="E231" s="70">
        <f>SUM(E229:E230)</f>
        <v>737000</v>
      </c>
      <c r="F231" s="421">
        <f>SUM(F229:F230)</f>
        <v>142498</v>
      </c>
      <c r="G231" s="437">
        <f>SUM(G229:G230)</f>
        <v>0</v>
      </c>
      <c r="H231" s="80"/>
      <c r="I231" s="80"/>
    </row>
    <row r="232" spans="1:9" ht="25.5" customHeight="1">
      <c r="A232" s="264" t="s">
        <v>46</v>
      </c>
      <c r="B232" s="232" t="s">
        <v>337</v>
      </c>
      <c r="C232" s="357">
        <v>40000</v>
      </c>
      <c r="D232" s="345">
        <v>61614.6</v>
      </c>
      <c r="E232" s="73">
        <v>38740</v>
      </c>
      <c r="F232" s="400">
        <f>SUM(D232-E232)</f>
        <v>22874.6</v>
      </c>
      <c r="G232" s="432">
        <f>C232-E232</f>
        <v>1260</v>
      </c>
      <c r="H232" s="80"/>
      <c r="I232" s="80"/>
    </row>
    <row r="233" spans="1:9" ht="25.5" customHeight="1">
      <c r="A233" s="264" t="s">
        <v>46</v>
      </c>
      <c r="B233" s="232" t="s">
        <v>338</v>
      </c>
      <c r="C233" s="357">
        <v>40000</v>
      </c>
      <c r="D233" s="345">
        <v>51298</v>
      </c>
      <c r="E233" s="73">
        <v>34120</v>
      </c>
      <c r="F233" s="400">
        <f>SUM(D233-E233)</f>
        <v>17178</v>
      </c>
      <c r="G233" s="432">
        <f>C233-E233</f>
        <v>5880</v>
      </c>
      <c r="H233" s="80"/>
      <c r="I233" s="80"/>
    </row>
    <row r="234" spans="1:9" ht="27.75" customHeight="1">
      <c r="A234" s="264" t="s">
        <v>46</v>
      </c>
      <c r="B234" s="232" t="s">
        <v>88</v>
      </c>
      <c r="C234" s="357">
        <v>150000</v>
      </c>
      <c r="D234" s="345">
        <v>216800</v>
      </c>
      <c r="E234" s="73">
        <v>146800</v>
      </c>
      <c r="F234" s="400">
        <f>SUM(D234-E234)</f>
        <v>70000</v>
      </c>
      <c r="G234" s="432">
        <f>C234-E234</f>
        <v>3200</v>
      </c>
      <c r="H234" s="80"/>
      <c r="I234" s="80"/>
    </row>
    <row r="235" spans="1:9" ht="25.5" customHeight="1">
      <c r="A235" s="264" t="s">
        <v>46</v>
      </c>
      <c r="B235" s="232" t="s">
        <v>339</v>
      </c>
      <c r="C235" s="357">
        <v>220000</v>
      </c>
      <c r="D235" s="345">
        <v>334601</v>
      </c>
      <c r="E235" s="73">
        <v>211608</v>
      </c>
      <c r="F235" s="400">
        <f>SUM(D235-E235)</f>
        <v>122993</v>
      </c>
      <c r="G235" s="432">
        <f>C235-E235</f>
        <v>8392</v>
      </c>
      <c r="H235" s="80"/>
      <c r="I235" s="80"/>
    </row>
    <row r="236" spans="1:9" ht="21.75" customHeight="1">
      <c r="A236" s="265" t="s">
        <v>17</v>
      </c>
      <c r="B236" s="233"/>
      <c r="C236" s="307">
        <f>SUM(C232:C235)</f>
        <v>450000</v>
      </c>
      <c r="D236" s="292">
        <f>SUM(D232:D235)</f>
        <v>664313.6</v>
      </c>
      <c r="E236" s="47">
        <f>SUM(E232:E235)</f>
        <v>431268</v>
      </c>
      <c r="F236" s="398">
        <f>SUM(F232:F235)</f>
        <v>233045.6</v>
      </c>
      <c r="G236" s="386">
        <f>SUM(G232:G235)</f>
        <v>18732</v>
      </c>
      <c r="H236" s="80"/>
      <c r="I236" s="80"/>
    </row>
    <row r="237" spans="1:9" ht="21.75" customHeight="1">
      <c r="A237" s="232" t="s">
        <v>340</v>
      </c>
      <c r="B237" s="232" t="s">
        <v>367</v>
      </c>
      <c r="C237" s="359">
        <v>48000</v>
      </c>
      <c r="D237" s="291">
        <v>44139</v>
      </c>
      <c r="E237" s="34">
        <v>39725</v>
      </c>
      <c r="F237" s="395">
        <f>D237-E237</f>
        <v>4414</v>
      </c>
      <c r="G237" s="432">
        <f>C237-E237</f>
        <v>8275</v>
      </c>
      <c r="H237" s="80"/>
      <c r="I237" s="80"/>
    </row>
    <row r="238" spans="1:9" ht="21.75" customHeight="1">
      <c r="A238" s="265" t="s">
        <v>17</v>
      </c>
      <c r="B238" s="233"/>
      <c r="C238" s="307">
        <f>C237</f>
        <v>48000</v>
      </c>
      <c r="D238" s="292">
        <f>D237</f>
        <v>44139</v>
      </c>
      <c r="E238" s="47">
        <f>E237</f>
        <v>39725</v>
      </c>
      <c r="F238" s="398">
        <f>F237</f>
        <v>4414</v>
      </c>
      <c r="G238" s="386">
        <f>G237</f>
        <v>8275</v>
      </c>
      <c r="H238" s="80"/>
      <c r="I238" s="80"/>
    </row>
    <row r="239" spans="1:9" ht="22.5" customHeight="1">
      <c r="A239" s="267" t="s">
        <v>89</v>
      </c>
      <c r="B239" s="232" t="s">
        <v>341</v>
      </c>
      <c r="C239" s="359">
        <v>20000</v>
      </c>
      <c r="D239" s="291">
        <v>15534</v>
      </c>
      <c r="E239" s="34">
        <v>13860</v>
      </c>
      <c r="F239" s="395">
        <f>D239-E239</f>
        <v>1674</v>
      </c>
      <c r="G239" s="432">
        <f>C239-E239</f>
        <v>6140</v>
      </c>
      <c r="H239" s="80"/>
      <c r="I239" s="80"/>
    </row>
    <row r="240" spans="1:9" ht="21.75" customHeight="1">
      <c r="A240" s="265" t="s">
        <v>17</v>
      </c>
      <c r="B240" s="233"/>
      <c r="C240" s="307">
        <f>C239</f>
        <v>20000</v>
      </c>
      <c r="D240" s="292">
        <f>D239</f>
        <v>15534</v>
      </c>
      <c r="E240" s="47">
        <f>E239</f>
        <v>13860</v>
      </c>
      <c r="F240" s="398">
        <f>F239</f>
        <v>1674</v>
      </c>
      <c r="G240" s="386">
        <f>G239</f>
        <v>6140</v>
      </c>
      <c r="H240" s="80"/>
      <c r="I240" s="80"/>
    </row>
    <row r="241" spans="1:33" s="8" customFormat="1" ht="23.25" customHeight="1">
      <c r="A241" s="264" t="s">
        <v>47</v>
      </c>
      <c r="B241" s="264" t="s">
        <v>342</v>
      </c>
      <c r="C241" s="355">
        <v>13000</v>
      </c>
      <c r="D241" s="327">
        <v>15413</v>
      </c>
      <c r="E241" s="73">
        <v>8072</v>
      </c>
      <c r="F241" s="400">
        <f>SUM(D241-E241)</f>
        <v>7341</v>
      </c>
      <c r="G241" s="432">
        <f>C241-E241</f>
        <v>4928</v>
      </c>
      <c r="H241" s="80"/>
      <c r="I241" s="80"/>
      <c r="J241" s="42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</row>
    <row r="242" spans="1:9" ht="21.75" customHeight="1">
      <c r="A242" s="265" t="s">
        <v>17</v>
      </c>
      <c r="B242" s="318"/>
      <c r="C242" s="307">
        <f>SUM(C241)</f>
        <v>13000</v>
      </c>
      <c r="D242" s="339">
        <f>SUM(D241)</f>
        <v>15413</v>
      </c>
      <c r="E242" s="27">
        <f>SUM(E241)</f>
        <v>8072</v>
      </c>
      <c r="F242" s="396">
        <f>SUM(F241)</f>
        <v>7341</v>
      </c>
      <c r="G242" s="427">
        <f>SUM(G241)</f>
        <v>4928</v>
      </c>
      <c r="H242" s="80"/>
      <c r="I242" s="80"/>
    </row>
    <row r="243" spans="1:10" s="3" customFormat="1" ht="34.5" customHeight="1">
      <c r="A243" s="232" t="s">
        <v>343</v>
      </c>
      <c r="B243" s="232" t="s">
        <v>344</v>
      </c>
      <c r="C243" s="355">
        <v>135000</v>
      </c>
      <c r="D243" s="327">
        <v>165077</v>
      </c>
      <c r="E243" s="48">
        <v>130750</v>
      </c>
      <c r="F243" s="400">
        <f>D243-E243</f>
        <v>34327</v>
      </c>
      <c r="G243" s="432">
        <f>C243-E243</f>
        <v>4250</v>
      </c>
      <c r="H243" s="80"/>
      <c r="I243" s="80"/>
      <c r="J243" s="42"/>
    </row>
    <row r="244" spans="1:9" ht="21.75" customHeight="1">
      <c r="A244" s="265" t="s">
        <v>17</v>
      </c>
      <c r="B244" s="318"/>
      <c r="C244" s="307">
        <f>C243</f>
        <v>135000</v>
      </c>
      <c r="D244" s="292">
        <f>D243</f>
        <v>165077</v>
      </c>
      <c r="E244" s="47">
        <f>E243</f>
        <v>130750</v>
      </c>
      <c r="F244" s="398">
        <f>F243</f>
        <v>34327</v>
      </c>
      <c r="G244" s="386">
        <f>G243</f>
        <v>4250</v>
      </c>
      <c r="H244" s="80"/>
      <c r="I244" s="80"/>
    </row>
    <row r="245" spans="1:9" ht="16.5" customHeight="1">
      <c r="A245" s="267" t="s">
        <v>48</v>
      </c>
      <c r="B245" s="232" t="s">
        <v>345</v>
      </c>
      <c r="C245" s="385">
        <v>21000</v>
      </c>
      <c r="D245" s="291">
        <v>10540.5</v>
      </c>
      <c r="E245" s="73">
        <v>9387.7</v>
      </c>
      <c r="F245" s="395">
        <f>SUM(D245-E245)</f>
        <v>1152.7999999999993</v>
      </c>
      <c r="G245" s="432">
        <f>C245-E245</f>
        <v>11612.3</v>
      </c>
      <c r="H245" s="80"/>
      <c r="I245" s="80"/>
    </row>
    <row r="246" spans="1:9" ht="21.75" customHeight="1">
      <c r="A246" s="265" t="s">
        <v>17</v>
      </c>
      <c r="B246" s="233"/>
      <c r="C246" s="386">
        <f>SUM(C245:C245)</f>
        <v>21000</v>
      </c>
      <c r="D246" s="292">
        <f>SUM(D245:D245)</f>
        <v>10540.5</v>
      </c>
      <c r="E246" s="47">
        <f>SUM(E245)</f>
        <v>9387.7</v>
      </c>
      <c r="F246" s="398">
        <f>SUM(F245:F245)</f>
        <v>1152.7999999999993</v>
      </c>
      <c r="G246" s="386">
        <f>SUM(G245:G245)</f>
        <v>11612.3</v>
      </c>
      <c r="H246" s="80"/>
      <c r="I246" s="80"/>
    </row>
    <row r="247" spans="1:10" s="3" customFormat="1" ht="24.75" customHeight="1">
      <c r="A247" s="267" t="s">
        <v>10</v>
      </c>
      <c r="B247" s="232" t="s">
        <v>346</v>
      </c>
      <c r="C247" s="357">
        <v>79000</v>
      </c>
      <c r="D247" s="291">
        <v>97500</v>
      </c>
      <c r="E247" s="73">
        <v>79000</v>
      </c>
      <c r="F247" s="395">
        <f>SUM(D247-E247)</f>
        <v>18500</v>
      </c>
      <c r="G247" s="432">
        <f>C247-E247</f>
        <v>0</v>
      </c>
      <c r="H247" s="80"/>
      <c r="I247" s="80"/>
      <c r="J247" s="42"/>
    </row>
    <row r="248" spans="1:10" s="3" customFormat="1" ht="26.25" customHeight="1">
      <c r="A248" s="267" t="s">
        <v>10</v>
      </c>
      <c r="B248" s="232" t="s">
        <v>347</v>
      </c>
      <c r="C248" s="357">
        <v>133000</v>
      </c>
      <c r="D248" s="291">
        <v>142902</v>
      </c>
      <c r="E248" s="73">
        <v>124832</v>
      </c>
      <c r="F248" s="395">
        <f>SUM(D248-E248)</f>
        <v>18070</v>
      </c>
      <c r="G248" s="432">
        <f>C248-E248</f>
        <v>8168</v>
      </c>
      <c r="H248" s="80"/>
      <c r="I248" s="80"/>
      <c r="J248" s="42"/>
    </row>
    <row r="249" spans="1:10" s="3" customFormat="1" ht="26.25" customHeight="1">
      <c r="A249" s="267" t="s">
        <v>10</v>
      </c>
      <c r="B249" s="232" t="s">
        <v>53</v>
      </c>
      <c r="C249" s="357">
        <v>1209000</v>
      </c>
      <c r="D249" s="291">
        <v>1407912.51</v>
      </c>
      <c r="E249" s="73">
        <v>1196179</v>
      </c>
      <c r="F249" s="395">
        <f>SUM(D249-E249)</f>
        <v>211733.51</v>
      </c>
      <c r="G249" s="432">
        <f>C249-E249</f>
        <v>12821</v>
      </c>
      <c r="H249" s="80"/>
      <c r="I249" s="80"/>
      <c r="J249" s="42"/>
    </row>
    <row r="250" spans="1:10" s="3" customFormat="1" ht="26.25" customHeight="1">
      <c r="A250" s="267" t="s">
        <v>10</v>
      </c>
      <c r="B250" s="232" t="s">
        <v>348</v>
      </c>
      <c r="C250" s="357">
        <v>52000</v>
      </c>
      <c r="D250" s="291">
        <v>60123</v>
      </c>
      <c r="E250" s="73">
        <v>52000</v>
      </c>
      <c r="F250" s="395">
        <f>SUM(D250-E250)</f>
        <v>8123</v>
      </c>
      <c r="G250" s="432">
        <f>C250-E250</f>
        <v>0</v>
      </c>
      <c r="H250" s="80"/>
      <c r="I250" s="80"/>
      <c r="J250" s="42"/>
    </row>
    <row r="251" spans="1:10" s="3" customFormat="1" ht="50.25" customHeight="1">
      <c r="A251" s="267" t="s">
        <v>10</v>
      </c>
      <c r="B251" s="232" t="s">
        <v>349</v>
      </c>
      <c r="C251" s="357">
        <v>31000</v>
      </c>
      <c r="D251" s="291">
        <v>36400</v>
      </c>
      <c r="E251" s="73">
        <v>31000</v>
      </c>
      <c r="F251" s="395">
        <f>SUM(D251-E251)</f>
        <v>5400</v>
      </c>
      <c r="G251" s="432">
        <f>C251-E251</f>
        <v>0</v>
      </c>
      <c r="H251" s="80"/>
      <c r="I251" s="80"/>
      <c r="J251" s="42"/>
    </row>
    <row r="252" spans="1:9" ht="21.75" customHeight="1">
      <c r="A252" s="265" t="s">
        <v>17</v>
      </c>
      <c r="B252" s="233"/>
      <c r="C252" s="307">
        <f>SUM(C247:C251)</f>
        <v>1504000</v>
      </c>
      <c r="D252" s="292">
        <f>SUM(D247:D251)</f>
        <v>1744837.51</v>
      </c>
      <c r="E252" s="47">
        <f>SUM(E247:E251)</f>
        <v>1483011</v>
      </c>
      <c r="F252" s="398">
        <f>SUM(F247:F251)</f>
        <v>261826.51</v>
      </c>
      <c r="G252" s="386">
        <f>SUM(G247:G251)</f>
        <v>20989</v>
      </c>
      <c r="H252" s="80"/>
      <c r="I252" s="80"/>
    </row>
    <row r="253" spans="1:9" ht="24" customHeight="1">
      <c r="A253" s="232" t="s">
        <v>350</v>
      </c>
      <c r="B253" s="232" t="s">
        <v>53</v>
      </c>
      <c r="C253" s="357">
        <v>175000</v>
      </c>
      <c r="D253" s="291">
        <v>201098</v>
      </c>
      <c r="E253" s="73">
        <v>169871</v>
      </c>
      <c r="F253" s="395">
        <f>D253-E253</f>
        <v>31227</v>
      </c>
      <c r="G253" s="432">
        <f>C253-E253</f>
        <v>5129</v>
      </c>
      <c r="H253" s="80"/>
      <c r="I253" s="80"/>
    </row>
    <row r="254" spans="1:9" ht="36.75" customHeight="1">
      <c r="A254" s="232" t="s">
        <v>350</v>
      </c>
      <c r="B254" s="232" t="s">
        <v>351</v>
      </c>
      <c r="C254" s="357">
        <v>375000</v>
      </c>
      <c r="D254" s="291">
        <v>383136</v>
      </c>
      <c r="E254" s="73">
        <v>343537</v>
      </c>
      <c r="F254" s="395">
        <v>39599</v>
      </c>
      <c r="G254" s="432">
        <f>C254-E254</f>
        <v>31463</v>
      </c>
      <c r="H254" s="80"/>
      <c r="I254" s="80"/>
    </row>
    <row r="255" spans="1:9" ht="21.75" customHeight="1">
      <c r="A255" s="265" t="s">
        <v>17</v>
      </c>
      <c r="B255" s="233"/>
      <c r="C255" s="307">
        <f>SUM(C253:C254)</f>
        <v>550000</v>
      </c>
      <c r="D255" s="292">
        <f>SUM(D253:D254)</f>
        <v>584234</v>
      </c>
      <c r="E255" s="47">
        <f>SUM(E253:E254)</f>
        <v>513408</v>
      </c>
      <c r="F255" s="398">
        <f>SUM(F253:F254)</f>
        <v>70826</v>
      </c>
      <c r="G255" s="386">
        <f>SUM(G253:G254)</f>
        <v>36592</v>
      </c>
      <c r="H255" s="80"/>
      <c r="I255" s="80"/>
    </row>
    <row r="256" spans="1:10" s="3" customFormat="1" ht="26.25" customHeight="1">
      <c r="A256" s="281" t="s">
        <v>352</v>
      </c>
      <c r="B256" s="232" t="s">
        <v>353</v>
      </c>
      <c r="C256" s="355">
        <v>35000</v>
      </c>
      <c r="D256" s="327">
        <v>44000</v>
      </c>
      <c r="E256" s="48">
        <v>35000</v>
      </c>
      <c r="F256" s="400">
        <v>9000</v>
      </c>
      <c r="G256" s="432">
        <f>C256-E256</f>
        <v>0</v>
      </c>
      <c r="H256" s="80"/>
      <c r="I256" s="80"/>
      <c r="J256" s="42"/>
    </row>
    <row r="257" spans="1:10" s="3" customFormat="1" ht="26.25" customHeight="1">
      <c r="A257" s="232" t="s">
        <v>352</v>
      </c>
      <c r="B257" s="232" t="s">
        <v>354</v>
      </c>
      <c r="C257" s="355">
        <v>11000</v>
      </c>
      <c r="D257" s="327">
        <v>15900</v>
      </c>
      <c r="E257" s="48">
        <v>11000</v>
      </c>
      <c r="F257" s="400">
        <v>4900</v>
      </c>
      <c r="G257" s="385">
        <f>C257-E257</f>
        <v>0</v>
      </c>
      <c r="H257" s="80"/>
      <c r="I257" s="80"/>
      <c r="J257" s="42"/>
    </row>
    <row r="258" spans="1:9" ht="22.5" customHeight="1">
      <c r="A258" s="265" t="s">
        <v>17</v>
      </c>
      <c r="B258" s="233"/>
      <c r="C258" s="307">
        <f>SUM(C256:C257)</f>
        <v>46000</v>
      </c>
      <c r="D258" s="292">
        <f>SUM(D256:D257)</f>
        <v>59900</v>
      </c>
      <c r="E258" s="47">
        <f>SUM(E256:E257)</f>
        <v>46000</v>
      </c>
      <c r="F258" s="398">
        <f>SUM(F256:F257)</f>
        <v>13900</v>
      </c>
      <c r="G258" s="386">
        <f>SUM(G256:G257)</f>
        <v>0</v>
      </c>
      <c r="H258" s="80"/>
      <c r="I258" s="80"/>
    </row>
    <row r="259" spans="1:9" ht="25.5" customHeight="1">
      <c r="A259" s="267" t="s">
        <v>90</v>
      </c>
      <c r="B259" s="235" t="s">
        <v>355</v>
      </c>
      <c r="C259" s="359">
        <v>18000</v>
      </c>
      <c r="D259" s="291">
        <v>20000</v>
      </c>
      <c r="E259" s="34">
        <v>18000</v>
      </c>
      <c r="F259" s="395">
        <f>D259-E259</f>
        <v>2000</v>
      </c>
      <c r="G259" s="432">
        <f>C259-E259</f>
        <v>0</v>
      </c>
      <c r="H259" s="80"/>
      <c r="I259" s="80"/>
    </row>
    <row r="260" spans="1:9" ht="25.5" customHeight="1">
      <c r="A260" s="267" t="s">
        <v>90</v>
      </c>
      <c r="B260" s="235" t="s">
        <v>91</v>
      </c>
      <c r="C260" s="359">
        <v>231000</v>
      </c>
      <c r="D260" s="291">
        <v>286593</v>
      </c>
      <c r="E260" s="34">
        <v>228910</v>
      </c>
      <c r="F260" s="395">
        <v>57683</v>
      </c>
      <c r="G260" s="432">
        <f>C260-E260</f>
        <v>2090</v>
      </c>
      <c r="H260" s="80"/>
      <c r="I260" s="80"/>
    </row>
    <row r="261" spans="1:9" ht="21.75" customHeight="1">
      <c r="A261" s="265" t="s">
        <v>17</v>
      </c>
      <c r="B261" s="233"/>
      <c r="C261" s="307">
        <f>SUM(C259:C260)</f>
        <v>249000</v>
      </c>
      <c r="D261" s="292">
        <f>SUM(D259:D260)</f>
        <v>306593</v>
      </c>
      <c r="E261" s="47">
        <f>SUM(E259:E260)</f>
        <v>246910</v>
      </c>
      <c r="F261" s="398">
        <f>SUM(F259:F260)</f>
        <v>59683</v>
      </c>
      <c r="G261" s="386">
        <f>SUM(G259:G260)</f>
        <v>2090</v>
      </c>
      <c r="H261" s="80"/>
      <c r="I261" s="80"/>
    </row>
    <row r="262" spans="1:9" ht="22.5" customHeight="1">
      <c r="A262" s="267" t="s">
        <v>92</v>
      </c>
      <c r="B262" s="235" t="s">
        <v>53</v>
      </c>
      <c r="C262" s="359">
        <v>327000</v>
      </c>
      <c r="D262" s="291">
        <v>373418</v>
      </c>
      <c r="E262" s="34">
        <v>294444</v>
      </c>
      <c r="F262" s="395">
        <f>D262-E262</f>
        <v>78974</v>
      </c>
      <c r="G262" s="432">
        <f>C262-E262</f>
        <v>32556</v>
      </c>
      <c r="H262" s="80"/>
      <c r="I262" s="80"/>
    </row>
    <row r="263" spans="1:9" ht="21.75" customHeight="1">
      <c r="A263" s="265" t="s">
        <v>17</v>
      </c>
      <c r="B263" s="233"/>
      <c r="C263" s="307">
        <f>C262</f>
        <v>327000</v>
      </c>
      <c r="D263" s="292">
        <f>D262</f>
        <v>373418</v>
      </c>
      <c r="E263" s="47">
        <f>E262</f>
        <v>294444</v>
      </c>
      <c r="F263" s="398">
        <f>F262</f>
        <v>78974</v>
      </c>
      <c r="G263" s="386">
        <f>G262</f>
        <v>32556</v>
      </c>
      <c r="H263" s="80"/>
      <c r="I263" s="80"/>
    </row>
    <row r="264" spans="1:33" s="8" customFormat="1" ht="26.25" customHeight="1">
      <c r="A264" s="232" t="s">
        <v>356</v>
      </c>
      <c r="B264" s="232" t="s">
        <v>357</v>
      </c>
      <c r="C264" s="357">
        <v>20000</v>
      </c>
      <c r="D264" s="327">
        <v>20804</v>
      </c>
      <c r="E264" s="73">
        <v>18500</v>
      </c>
      <c r="F264" s="400">
        <f>SUM(D264-E264)</f>
        <v>2304</v>
      </c>
      <c r="G264" s="432">
        <f>C264-E264</f>
        <v>1500</v>
      </c>
      <c r="H264" s="80"/>
      <c r="I264" s="80"/>
      <c r="J264" s="42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</row>
    <row r="265" spans="1:33" s="8" customFormat="1" ht="26.25" customHeight="1">
      <c r="A265" s="232" t="s">
        <v>356</v>
      </c>
      <c r="B265" s="232" t="s">
        <v>358</v>
      </c>
      <c r="C265" s="357">
        <v>192000</v>
      </c>
      <c r="D265" s="327">
        <v>222772</v>
      </c>
      <c r="E265" s="73">
        <v>192000</v>
      </c>
      <c r="F265" s="400">
        <v>30772</v>
      </c>
      <c r="G265" s="432">
        <f>C265-E265</f>
        <v>0</v>
      </c>
      <c r="H265" s="80"/>
      <c r="I265" s="80"/>
      <c r="J265" s="42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</row>
    <row r="266" spans="1:33" s="8" customFormat="1" ht="26.25" customHeight="1">
      <c r="A266" s="232" t="s">
        <v>356</v>
      </c>
      <c r="B266" s="232" t="s">
        <v>241</v>
      </c>
      <c r="C266" s="357">
        <v>221000</v>
      </c>
      <c r="D266" s="327">
        <v>253852</v>
      </c>
      <c r="E266" s="73">
        <v>221000</v>
      </c>
      <c r="F266" s="400">
        <v>32852</v>
      </c>
      <c r="G266" s="432">
        <f>C266-E266</f>
        <v>0</v>
      </c>
      <c r="H266" s="80"/>
      <c r="I266" s="80"/>
      <c r="J266" s="42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</row>
    <row r="267" spans="1:9" ht="21" customHeight="1">
      <c r="A267" s="265" t="s">
        <v>17</v>
      </c>
      <c r="B267" s="233"/>
      <c r="C267" s="307">
        <f>SUM(C264:C266)</f>
        <v>433000</v>
      </c>
      <c r="D267" s="292">
        <f>SUM(D264:D266)</f>
        <v>497428</v>
      </c>
      <c r="E267" s="47">
        <f>SUM(E264:E266)</f>
        <v>431500</v>
      </c>
      <c r="F267" s="398">
        <f>SUM(F264:F266)</f>
        <v>65928</v>
      </c>
      <c r="G267" s="386">
        <f>SUM(G264:G266)</f>
        <v>1500</v>
      </c>
      <c r="H267" s="80"/>
      <c r="I267" s="80"/>
    </row>
    <row r="268" spans="1:10" s="3" customFormat="1" ht="21.75" customHeight="1">
      <c r="A268" s="264" t="s">
        <v>92</v>
      </c>
      <c r="B268" s="279" t="s">
        <v>53</v>
      </c>
      <c r="C268" s="387">
        <v>327000</v>
      </c>
      <c r="D268" s="327">
        <v>373418</v>
      </c>
      <c r="E268" s="122">
        <v>294444</v>
      </c>
      <c r="F268" s="400">
        <f>D268-E268</f>
        <v>78974</v>
      </c>
      <c r="G268" s="431">
        <f>C268-E268</f>
        <v>32556</v>
      </c>
      <c r="H268" s="80"/>
      <c r="I268" s="80"/>
      <c r="J268" s="42"/>
    </row>
    <row r="269" spans="1:9" ht="21.75" customHeight="1">
      <c r="A269" s="265" t="s">
        <v>17</v>
      </c>
      <c r="B269" s="233"/>
      <c r="C269" s="307">
        <f>C268</f>
        <v>327000</v>
      </c>
      <c r="D269" s="292">
        <f>D268</f>
        <v>373418</v>
      </c>
      <c r="E269" s="47">
        <f>E268</f>
        <v>294444</v>
      </c>
      <c r="F269" s="398">
        <f>F268</f>
        <v>78974</v>
      </c>
      <c r="G269" s="386">
        <f>G268</f>
        <v>32556</v>
      </c>
      <c r="H269" s="80"/>
      <c r="I269" s="80"/>
    </row>
    <row r="270" spans="1:10" s="3" customFormat="1" ht="21.75" customHeight="1">
      <c r="A270" s="232" t="s">
        <v>49</v>
      </c>
      <c r="B270" s="235" t="s">
        <v>53</v>
      </c>
      <c r="C270" s="355">
        <v>282000</v>
      </c>
      <c r="D270" s="327">
        <v>348784</v>
      </c>
      <c r="E270" s="48">
        <v>282000</v>
      </c>
      <c r="F270" s="400">
        <v>66784</v>
      </c>
      <c r="G270" s="432">
        <f>C270-E270</f>
        <v>0</v>
      </c>
      <c r="H270" s="80"/>
      <c r="I270" s="80"/>
      <c r="J270" s="42"/>
    </row>
    <row r="271" spans="1:9" ht="21.75" customHeight="1">
      <c r="A271" s="265" t="s">
        <v>17</v>
      </c>
      <c r="B271" s="233"/>
      <c r="C271" s="307">
        <f>C270</f>
        <v>282000</v>
      </c>
      <c r="D271" s="292">
        <f>D270</f>
        <v>348784</v>
      </c>
      <c r="E271" s="47">
        <f>E270</f>
        <v>282000</v>
      </c>
      <c r="F271" s="398">
        <f>F270</f>
        <v>66784</v>
      </c>
      <c r="G271" s="386">
        <f>G270</f>
        <v>0</v>
      </c>
      <c r="H271" s="80"/>
      <c r="I271" s="80"/>
    </row>
    <row r="272" spans="1:9" ht="29.25" customHeight="1">
      <c r="A272" s="267" t="s">
        <v>93</v>
      </c>
      <c r="B272" s="235" t="s">
        <v>53</v>
      </c>
      <c r="C272" s="359">
        <v>432000</v>
      </c>
      <c r="D272" s="291">
        <v>482506.5</v>
      </c>
      <c r="E272" s="34">
        <v>405304.5</v>
      </c>
      <c r="F272" s="395">
        <f>SUM(D272-E272)</f>
        <v>77202</v>
      </c>
      <c r="G272" s="432">
        <f>C272-E272</f>
        <v>26695.5</v>
      </c>
      <c r="H272" s="80"/>
      <c r="I272" s="80"/>
    </row>
    <row r="273" spans="1:9" ht="21.75" customHeight="1">
      <c r="A273" s="265" t="s">
        <v>17</v>
      </c>
      <c r="B273" s="233"/>
      <c r="C273" s="307">
        <f>SUM(C272:C272)</f>
        <v>432000</v>
      </c>
      <c r="D273" s="292">
        <f>SUM(D272:D272)</f>
        <v>482506.5</v>
      </c>
      <c r="E273" s="47">
        <f>SUM(E272:E272)</f>
        <v>405304.5</v>
      </c>
      <c r="F273" s="398">
        <f>SUM(F272:F272)</f>
        <v>77202</v>
      </c>
      <c r="G273" s="386">
        <f>SUM(G272:G272)</f>
        <v>26695.5</v>
      </c>
      <c r="H273" s="80"/>
      <c r="I273" s="80"/>
    </row>
    <row r="274" spans="1:9" ht="24.75" customHeight="1">
      <c r="A274" s="232" t="s">
        <v>94</v>
      </c>
      <c r="B274" s="232" t="s">
        <v>359</v>
      </c>
      <c r="C274" s="359">
        <v>108000</v>
      </c>
      <c r="D274" s="291">
        <v>168127.6</v>
      </c>
      <c r="E274" s="34">
        <v>108000</v>
      </c>
      <c r="F274" s="395">
        <f>D274-E274</f>
        <v>60127.600000000006</v>
      </c>
      <c r="G274" s="385">
        <f>C274-E274</f>
        <v>0</v>
      </c>
      <c r="H274" s="80"/>
      <c r="I274" s="80"/>
    </row>
    <row r="275" spans="1:9" ht="21.75" customHeight="1">
      <c r="A275" s="265" t="s">
        <v>17</v>
      </c>
      <c r="B275" s="233"/>
      <c r="C275" s="307">
        <f>SUM(C274)</f>
        <v>108000</v>
      </c>
      <c r="D275" s="292">
        <f>SUM(D274)</f>
        <v>168127.6</v>
      </c>
      <c r="E275" s="47">
        <f>SUM(E274)</f>
        <v>108000</v>
      </c>
      <c r="F275" s="398">
        <f>SUM(F274)</f>
        <v>60127.600000000006</v>
      </c>
      <c r="G275" s="386">
        <f>SUM(G274)</f>
        <v>0</v>
      </c>
      <c r="H275" s="80"/>
      <c r="I275" s="80"/>
    </row>
    <row r="276" spans="1:33" s="8" customFormat="1" ht="27.75" customHeight="1">
      <c r="A276" s="232" t="s">
        <v>95</v>
      </c>
      <c r="B276" s="235" t="s">
        <v>53</v>
      </c>
      <c r="C276" s="354">
        <v>164000</v>
      </c>
      <c r="D276" s="327">
        <v>235552</v>
      </c>
      <c r="E276" s="48">
        <v>164000</v>
      </c>
      <c r="F276" s="400">
        <f>D276-E276-G276</f>
        <v>71552</v>
      </c>
      <c r="G276" s="432">
        <f>C276-E276</f>
        <v>0</v>
      </c>
      <c r="H276" s="80"/>
      <c r="I276" s="80"/>
      <c r="J276" s="42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</row>
    <row r="277" spans="1:33" s="39" customFormat="1" ht="21.75" customHeight="1">
      <c r="A277" s="265" t="s">
        <v>17</v>
      </c>
      <c r="B277" s="265"/>
      <c r="C277" s="388">
        <f>SUM(C276)</f>
        <v>164000</v>
      </c>
      <c r="D277" s="339">
        <f>SUM(D276)</f>
        <v>235552</v>
      </c>
      <c r="E277" s="27">
        <f>SUM(E276)</f>
        <v>164000</v>
      </c>
      <c r="F277" s="396">
        <f>SUM(F276)</f>
        <v>71552</v>
      </c>
      <c r="G277" s="427">
        <f>SUM(G276)</f>
        <v>0</v>
      </c>
      <c r="H277" s="80"/>
      <c r="I277" s="80"/>
      <c r="J277" s="42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</row>
    <row r="278" spans="1:9" ht="26.25" customHeight="1">
      <c r="A278" s="264" t="s">
        <v>96</v>
      </c>
      <c r="B278" s="232" t="s">
        <v>360</v>
      </c>
      <c r="C278" s="354">
        <v>48000</v>
      </c>
      <c r="D278" s="327">
        <v>68407</v>
      </c>
      <c r="E278" s="48">
        <v>48000</v>
      </c>
      <c r="F278" s="400">
        <f>D278-E278</f>
        <v>20407</v>
      </c>
      <c r="G278" s="432">
        <f>C278-E278</f>
        <v>0</v>
      </c>
      <c r="H278" s="80"/>
      <c r="I278" s="80"/>
    </row>
    <row r="279" spans="1:9" ht="21.75" customHeight="1">
      <c r="A279" s="282" t="s">
        <v>17</v>
      </c>
      <c r="B279" s="311"/>
      <c r="C279" s="388">
        <f>C278</f>
        <v>48000</v>
      </c>
      <c r="D279" s="339">
        <f>D278</f>
        <v>68407</v>
      </c>
      <c r="E279" s="27">
        <f>E278</f>
        <v>48000</v>
      </c>
      <c r="F279" s="396">
        <f>F278</f>
        <v>20407</v>
      </c>
      <c r="G279" s="427">
        <f>G278</f>
        <v>0</v>
      </c>
      <c r="H279" s="80"/>
      <c r="I279" s="80"/>
    </row>
    <row r="280" spans="1:9" ht="26.25" customHeight="1">
      <c r="A280" s="232" t="s">
        <v>361</v>
      </c>
      <c r="B280" s="235" t="s">
        <v>53</v>
      </c>
      <c r="C280" s="357">
        <v>280000</v>
      </c>
      <c r="D280" s="327">
        <v>370361</v>
      </c>
      <c r="E280" s="73">
        <v>280000</v>
      </c>
      <c r="F280" s="400">
        <f>D280-E280</f>
        <v>90361</v>
      </c>
      <c r="G280" s="432">
        <f>C280-E280</f>
        <v>0</v>
      </c>
      <c r="H280" s="80"/>
      <c r="I280" s="80"/>
    </row>
    <row r="281" spans="1:9" ht="21.75" customHeight="1" thickBot="1">
      <c r="A281" s="283" t="s">
        <v>17</v>
      </c>
      <c r="B281" s="319"/>
      <c r="C281" s="389">
        <f>SUM(C280)</f>
        <v>280000</v>
      </c>
      <c r="D281" s="339">
        <f>SUM(D280)</f>
        <v>370361</v>
      </c>
      <c r="E281" s="27">
        <f>SUM(E280)</f>
        <v>280000</v>
      </c>
      <c r="F281" s="396">
        <f>SUM(F280)</f>
        <v>90361</v>
      </c>
      <c r="G281" s="427">
        <f>SUM(G280)</f>
        <v>0</v>
      </c>
      <c r="H281" s="80"/>
      <c r="I281" s="80"/>
    </row>
    <row r="282" spans="1:33" s="8" customFormat="1" ht="3" customHeight="1" hidden="1">
      <c r="A282" s="498"/>
      <c r="B282" s="499"/>
      <c r="C282" s="500"/>
      <c r="D282" s="501"/>
      <c r="E282" s="501"/>
      <c r="F282" s="502"/>
      <c r="G282" s="503"/>
      <c r="H282" s="80"/>
      <c r="I282" s="80"/>
      <c r="J282" s="42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</row>
    <row r="283" spans="1:33" s="8" customFormat="1" ht="30.75" customHeight="1" thickBot="1">
      <c r="A283" s="517" t="s">
        <v>393</v>
      </c>
      <c r="B283" s="518"/>
      <c r="C283" s="504">
        <f>C281+C279+C277+C275+C273+C271+C269+C267+C263+C261+C258+C255+C252+C246+C244+C242+C240+C238+C236+C231+C228+C224+C221+C218+C216+C214+C210+C206+C201+C199+C193+C190+C187+C184+C181+C179+C172+C170+C165+C162+C154+C152+C148+C145+C143+C141+C139+C133+C131+C128+C125+C122+C119+C117+C115+C111+C109+C106+C104+C102+C99+C97+C95+C93+C91+C88+C83+C81+C77+C75+C72+C70+C68+C65+C61+C58+C54+C51+C44+C40+C37+C34+C32+C30+C28+C22+C19+C16+C14+C10+C7</f>
        <v>27814000</v>
      </c>
      <c r="D283" s="504">
        <f>D281+D279+D277+D275+D273+D271+D269+D267+D263+D261+D258+D255+D252+D246+D244+D242+D240+D238+D236+D231+D228+D224+D221+D218+D216+D214+D210+D206+D201+D199+D193+D190+D187+D184+D181+D179+D172+D170+D165+D162+D154+D152+D148+D145+D143+D141+D139+D133+D131+D128+D125+D122+D119+D117+D115+D111+D109+D106+D104+D102+D99+D97+D95+D93+D91+D88+D83+D81+D77+D75+D72+D70+D68+D65+D61+D58+D54+D51+D44+D40+D37+D34+D32+D30+D28+D22+D19+D16+D14+D10+D7</f>
        <v>34431155.03</v>
      </c>
      <c r="E283" s="504">
        <f>E281+E279+E277+E275+E273+E271+E269+E267+E263+E261+E258+E255+E252+E246+E244+E242+E240+E238+E236+E231+E228+E224+E221+E218+E216+E214+E210+E206+E201+E199+E193+E190+E187+E184+E181+E179+E172+E170+E165+E162+E154+E152+E148+E145+E143+E141+E139+E133+E131+E128+E125+E122+E119+E117+E115+E111+E109+E106+E104+E102+E99+E97+E95+E93+E91+E88+E83+E81+E77+E75+E72+E70+E68+E65+E61+E58+E54+E51+E44+E40+E37+E34+E32+E30+E28+E22+E19+E16+E14+E10+E7</f>
        <v>26091352.170000006</v>
      </c>
      <c r="F283" s="505">
        <f>F281+F279+F277+F275+F273+F271+F269+F267+F263+F261+F258+F255+F252+F246+F244+F242+F240+F238+F236+F231+F228+F224+F221+F218+F216+F214+F210+F206+F201+F199+F193+F190+F187+F184+F181+F179+F172+F170+F165+F162+F154+F152+F148+F145+F143+F141+F139+F133+F131+F128+F125+F122+F119+F117+F115+F111+F109+F106+F104+F102+F99+F97+F95+F93+F91+F88+F83+F81+F77+F75+F72+F70+F68+F65+F61+F58+F54+F51+F44+F40+F37+F34+F32+F30+F28+F22+F19+F16+F14+F10+F7</f>
        <v>8339802.860000001</v>
      </c>
      <c r="G283" s="506">
        <f>G281+G279+G277+G275+G273+G271+G269+G267+G263+G261+G258+G255+G252+G246+G244+G242+G240+G238+G236+G231+G228+G224+G221+G218+G216+G214+G210+G206+G201+G199+G193+G190+G187+G184+G181+G179+G172+G170+G165+G162+G154+G152+G148+G145+G143+G141+G139+G133+G131+G128+G125+G122+G119+G117+G115+G111+G109+G106+G104+G102+G99+G97+G95+G93+G91+G88+G83+G81+G77+G75+G72+G70+G68+G65+G61+G58+G54+G51+G44+G40+G37+G34+G32+G30+G28+G22+G19+G16+G14+G10+G7</f>
        <v>1722647.83</v>
      </c>
      <c r="H283" s="80"/>
      <c r="I283" s="80"/>
      <c r="J283" s="42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</row>
    <row r="284" spans="1:33" s="8" customFormat="1" ht="30.75" customHeight="1" thickBot="1">
      <c r="A284" s="515" t="s">
        <v>392</v>
      </c>
      <c r="B284" s="516"/>
      <c r="C284" s="494">
        <f>C283-C285</f>
        <v>336176</v>
      </c>
      <c r="D284" s="495"/>
      <c r="E284" s="495"/>
      <c r="F284" s="496"/>
      <c r="G284" s="497"/>
      <c r="H284" s="80"/>
      <c r="I284" s="80"/>
      <c r="J284" s="42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</row>
    <row r="285" spans="1:33" s="8" customFormat="1" ht="20.25" customHeight="1" thickBot="1">
      <c r="A285" s="511" t="s">
        <v>391</v>
      </c>
      <c r="B285" s="512"/>
      <c r="C285" s="489">
        <v>27477824</v>
      </c>
      <c r="D285" s="490"/>
      <c r="E285" s="490">
        <v>26518978.14</v>
      </c>
      <c r="F285" s="490"/>
      <c r="G285" s="491">
        <f>C285-E285</f>
        <v>958845.8599999994</v>
      </c>
      <c r="H285" s="80"/>
      <c r="I285" s="80"/>
      <c r="J285" s="42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</row>
    <row r="286" spans="1:33" s="8" customFormat="1" ht="2.25" customHeight="1" hidden="1" thickBot="1">
      <c r="A286" s="117"/>
      <c r="B286" s="4"/>
      <c r="C286" s="53"/>
      <c r="D286" s="102"/>
      <c r="E286" s="102"/>
      <c r="F286" s="102"/>
      <c r="G286" s="470"/>
      <c r="H286" s="80"/>
      <c r="I286" s="80"/>
      <c r="J286" s="42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</row>
    <row r="287" spans="1:33" s="476" customFormat="1" ht="12.75" hidden="1">
      <c r="A287" s="492"/>
      <c r="B287" s="493"/>
      <c r="C287" s="488"/>
      <c r="D287" s="34"/>
      <c r="E287" s="34"/>
      <c r="F287" s="34"/>
      <c r="G287" s="488"/>
      <c r="H287" s="473"/>
      <c r="I287" s="473"/>
      <c r="J287" s="474"/>
      <c r="K287" s="475"/>
      <c r="L287" s="475"/>
      <c r="M287" s="475"/>
      <c r="N287" s="475"/>
      <c r="O287" s="475"/>
      <c r="P287" s="475"/>
      <c r="Q287" s="475"/>
      <c r="R287" s="475"/>
      <c r="S287" s="475"/>
      <c r="T287" s="475"/>
      <c r="U287" s="475"/>
      <c r="V287" s="475"/>
      <c r="W287" s="475"/>
      <c r="X287" s="475"/>
      <c r="Y287" s="475"/>
      <c r="Z287" s="475"/>
      <c r="AA287" s="475"/>
      <c r="AB287" s="475"/>
      <c r="AC287" s="475"/>
      <c r="AD287" s="475"/>
      <c r="AE287" s="475"/>
      <c r="AF287" s="475"/>
      <c r="AG287" s="475"/>
    </row>
    <row r="288" spans="1:33" s="476" customFormat="1" ht="12.75">
      <c r="A288" s="513"/>
      <c r="B288" s="514"/>
      <c r="C288" s="75"/>
      <c r="D288" s="95"/>
      <c r="E288" s="95"/>
      <c r="F288" s="95"/>
      <c r="G288" s="75"/>
      <c r="H288" s="473"/>
      <c r="I288" s="473"/>
      <c r="J288" s="474"/>
      <c r="K288" s="475"/>
      <c r="L288" s="475"/>
      <c r="M288" s="475"/>
      <c r="N288" s="475"/>
      <c r="O288" s="475"/>
      <c r="P288" s="475"/>
      <c r="Q288" s="475"/>
      <c r="R288" s="475"/>
      <c r="S288" s="475"/>
      <c r="T288" s="475"/>
      <c r="U288" s="475"/>
      <c r="V288" s="475"/>
      <c r="W288" s="475"/>
      <c r="X288" s="475"/>
      <c r="Y288" s="475"/>
      <c r="Z288" s="475"/>
      <c r="AA288" s="475"/>
      <c r="AB288" s="475"/>
      <c r="AC288" s="475"/>
      <c r="AD288" s="475"/>
      <c r="AE288" s="475"/>
      <c r="AF288" s="475"/>
      <c r="AG288" s="475"/>
    </row>
    <row r="289" spans="1:33" s="476" customFormat="1" ht="12.75">
      <c r="A289" s="471"/>
      <c r="B289" s="472"/>
      <c r="C289" s="477"/>
      <c r="D289" s="95"/>
      <c r="E289" s="95"/>
      <c r="F289" s="95"/>
      <c r="G289" s="75"/>
      <c r="H289" s="473"/>
      <c r="I289" s="473"/>
      <c r="J289" s="474"/>
      <c r="K289" s="475"/>
      <c r="L289" s="475"/>
      <c r="M289" s="475"/>
      <c r="N289" s="475"/>
      <c r="O289" s="475"/>
      <c r="P289" s="475"/>
      <c r="Q289" s="475"/>
      <c r="R289" s="475"/>
      <c r="S289" s="475"/>
      <c r="T289" s="475"/>
      <c r="U289" s="475"/>
      <c r="V289" s="475"/>
      <c r="W289" s="475"/>
      <c r="X289" s="475"/>
      <c r="Y289" s="475"/>
      <c r="Z289" s="475"/>
      <c r="AA289" s="475"/>
      <c r="AB289" s="475"/>
      <c r="AC289" s="475"/>
      <c r="AD289" s="475"/>
      <c r="AE289" s="475"/>
      <c r="AF289" s="475"/>
      <c r="AG289" s="475"/>
    </row>
    <row r="290" spans="1:33" s="476" customFormat="1" ht="12.75">
      <c r="A290" s="471"/>
      <c r="B290" s="472"/>
      <c r="C290" s="75"/>
      <c r="D290" s="95"/>
      <c r="E290" s="95"/>
      <c r="F290" s="95"/>
      <c r="G290" s="75"/>
      <c r="H290" s="473"/>
      <c r="I290" s="473"/>
      <c r="J290" s="474"/>
      <c r="K290" s="475"/>
      <c r="L290" s="475"/>
      <c r="M290" s="475"/>
      <c r="N290" s="475"/>
      <c r="O290" s="475"/>
      <c r="P290" s="475"/>
      <c r="Q290" s="475"/>
      <c r="R290" s="475"/>
      <c r="S290" s="475"/>
      <c r="T290" s="475"/>
      <c r="U290" s="475"/>
      <c r="V290" s="475"/>
      <c r="W290" s="475"/>
      <c r="X290" s="475"/>
      <c r="Y290" s="475"/>
      <c r="Z290" s="475"/>
      <c r="AA290" s="475"/>
      <c r="AB290" s="475"/>
      <c r="AC290" s="475"/>
      <c r="AD290" s="475"/>
      <c r="AE290" s="475"/>
      <c r="AF290" s="475"/>
      <c r="AG290" s="475"/>
    </row>
    <row r="291" spans="1:33" s="476" customFormat="1" ht="12.75">
      <c r="A291" s="471"/>
      <c r="B291" s="472"/>
      <c r="C291" s="94"/>
      <c r="D291" s="95"/>
      <c r="E291" s="95"/>
      <c r="F291" s="95"/>
      <c r="G291" s="75"/>
      <c r="H291" s="473"/>
      <c r="I291" s="473"/>
      <c r="J291" s="474"/>
      <c r="K291" s="475"/>
      <c r="L291" s="475"/>
      <c r="M291" s="475"/>
      <c r="N291" s="475"/>
      <c r="O291" s="475"/>
      <c r="P291" s="475"/>
      <c r="Q291" s="475"/>
      <c r="R291" s="475"/>
      <c r="S291" s="475"/>
      <c r="T291" s="475"/>
      <c r="U291" s="475"/>
      <c r="V291" s="475"/>
      <c r="W291" s="475"/>
      <c r="X291" s="475"/>
      <c r="Y291" s="475"/>
      <c r="Z291" s="475"/>
      <c r="AA291" s="475"/>
      <c r="AB291" s="475"/>
      <c r="AC291" s="475"/>
      <c r="AD291" s="475"/>
      <c r="AE291" s="475"/>
      <c r="AF291" s="475"/>
      <c r="AG291" s="475"/>
    </row>
    <row r="292" spans="1:33" s="476" customFormat="1" ht="12.75">
      <c r="A292" s="471"/>
      <c r="B292" s="472"/>
      <c r="C292" s="477"/>
      <c r="D292" s="95"/>
      <c r="E292" s="95"/>
      <c r="F292" s="95"/>
      <c r="G292" s="75"/>
      <c r="H292" s="473"/>
      <c r="I292" s="473"/>
      <c r="J292" s="474"/>
      <c r="K292" s="475"/>
      <c r="L292" s="475"/>
      <c r="M292" s="475"/>
      <c r="N292" s="475"/>
      <c r="O292" s="475"/>
      <c r="P292" s="475"/>
      <c r="Q292" s="475"/>
      <c r="R292" s="475"/>
      <c r="S292" s="475"/>
      <c r="T292" s="475"/>
      <c r="U292" s="475"/>
      <c r="V292" s="475"/>
      <c r="W292" s="475"/>
      <c r="X292" s="475"/>
      <c r="Y292" s="475"/>
      <c r="Z292" s="475"/>
      <c r="AA292" s="475"/>
      <c r="AB292" s="475"/>
      <c r="AC292" s="475"/>
      <c r="AD292" s="475"/>
      <c r="AE292" s="475"/>
      <c r="AF292" s="475"/>
      <c r="AG292" s="475"/>
    </row>
    <row r="293" spans="1:33" s="476" customFormat="1" ht="12.75">
      <c r="A293" s="471"/>
      <c r="B293" s="472"/>
      <c r="C293" s="94"/>
      <c r="D293" s="95"/>
      <c r="E293" s="95"/>
      <c r="F293" s="95"/>
      <c r="G293" s="75"/>
      <c r="H293" s="473"/>
      <c r="I293" s="473"/>
      <c r="J293" s="474"/>
      <c r="K293" s="475"/>
      <c r="L293" s="475"/>
      <c r="M293" s="475"/>
      <c r="N293" s="475"/>
      <c r="O293" s="475"/>
      <c r="P293" s="475"/>
      <c r="Q293" s="475"/>
      <c r="R293" s="475"/>
      <c r="S293" s="475"/>
      <c r="T293" s="475"/>
      <c r="U293" s="475"/>
      <c r="V293" s="475"/>
      <c r="W293" s="475"/>
      <c r="X293" s="475"/>
      <c r="Y293" s="475"/>
      <c r="Z293" s="475"/>
      <c r="AA293" s="475"/>
      <c r="AB293" s="475"/>
      <c r="AC293" s="475"/>
      <c r="AD293" s="475"/>
      <c r="AE293" s="475"/>
      <c r="AF293" s="475"/>
      <c r="AG293" s="475"/>
    </row>
    <row r="294" spans="1:33" s="476" customFormat="1" ht="12.75">
      <c r="A294" s="471"/>
      <c r="B294" s="472"/>
      <c r="C294" s="94"/>
      <c r="D294" s="95"/>
      <c r="E294" s="95"/>
      <c r="F294" s="95"/>
      <c r="G294" s="75"/>
      <c r="H294" s="473"/>
      <c r="I294" s="473"/>
      <c r="J294" s="474"/>
      <c r="K294" s="475"/>
      <c r="L294" s="475"/>
      <c r="M294" s="475"/>
      <c r="N294" s="475"/>
      <c r="O294" s="475"/>
      <c r="P294" s="475"/>
      <c r="Q294" s="475"/>
      <c r="R294" s="475"/>
      <c r="S294" s="475"/>
      <c r="T294" s="475"/>
      <c r="U294" s="475"/>
      <c r="V294" s="475"/>
      <c r="W294" s="475"/>
      <c r="X294" s="475"/>
      <c r="Y294" s="475"/>
      <c r="Z294" s="475"/>
      <c r="AA294" s="475"/>
      <c r="AB294" s="475"/>
      <c r="AC294" s="475"/>
      <c r="AD294" s="475"/>
      <c r="AE294" s="475"/>
      <c r="AF294" s="475"/>
      <c r="AG294" s="475"/>
    </row>
    <row r="295" spans="1:33" s="476" customFormat="1" ht="12.75">
      <c r="A295" s="471"/>
      <c r="B295" s="472"/>
      <c r="C295" s="94"/>
      <c r="D295" s="95"/>
      <c r="E295" s="95"/>
      <c r="F295" s="95"/>
      <c r="G295" s="75"/>
      <c r="H295" s="473"/>
      <c r="I295" s="473"/>
      <c r="J295" s="474"/>
      <c r="K295" s="475"/>
      <c r="L295" s="475"/>
      <c r="M295" s="475"/>
      <c r="N295" s="475"/>
      <c r="O295" s="475"/>
      <c r="P295" s="475"/>
      <c r="Q295" s="475"/>
      <c r="R295" s="475"/>
      <c r="S295" s="475"/>
      <c r="T295" s="475"/>
      <c r="U295" s="475"/>
      <c r="V295" s="475"/>
      <c r="W295" s="475"/>
      <c r="X295" s="475"/>
      <c r="Y295" s="475"/>
      <c r="Z295" s="475"/>
      <c r="AA295" s="475"/>
      <c r="AB295" s="475"/>
      <c r="AC295" s="475"/>
      <c r="AD295" s="475"/>
      <c r="AE295" s="475"/>
      <c r="AF295" s="475"/>
      <c r="AG295" s="475"/>
    </row>
    <row r="296" spans="1:33" s="476" customFormat="1" ht="12.75">
      <c r="A296" s="471"/>
      <c r="B296" s="472"/>
      <c r="C296" s="94"/>
      <c r="D296" s="95"/>
      <c r="E296" s="95"/>
      <c r="F296" s="95"/>
      <c r="G296" s="75"/>
      <c r="H296" s="473"/>
      <c r="I296" s="473"/>
      <c r="J296" s="474"/>
      <c r="K296" s="475"/>
      <c r="L296" s="475"/>
      <c r="M296" s="475"/>
      <c r="N296" s="475"/>
      <c r="O296" s="475"/>
      <c r="P296" s="475"/>
      <c r="Q296" s="475"/>
      <c r="R296" s="475"/>
      <c r="S296" s="475"/>
      <c r="T296" s="475"/>
      <c r="U296" s="475"/>
      <c r="V296" s="475"/>
      <c r="W296" s="475"/>
      <c r="X296" s="475"/>
      <c r="Y296" s="475"/>
      <c r="Z296" s="475"/>
      <c r="AA296" s="475"/>
      <c r="AB296" s="475"/>
      <c r="AC296" s="475"/>
      <c r="AD296" s="475"/>
      <c r="AE296" s="475"/>
      <c r="AF296" s="475"/>
      <c r="AG296" s="475"/>
    </row>
    <row r="297" spans="1:33" s="476" customFormat="1" ht="12.75">
      <c r="A297" s="471"/>
      <c r="B297" s="472"/>
      <c r="C297" s="94"/>
      <c r="D297" s="95"/>
      <c r="E297" s="95"/>
      <c r="F297" s="95"/>
      <c r="G297" s="75"/>
      <c r="H297" s="473"/>
      <c r="I297" s="473"/>
      <c r="J297" s="474"/>
      <c r="K297" s="475"/>
      <c r="L297" s="475"/>
      <c r="M297" s="475"/>
      <c r="N297" s="475"/>
      <c r="O297" s="475"/>
      <c r="P297" s="475"/>
      <c r="Q297" s="475"/>
      <c r="R297" s="475"/>
      <c r="S297" s="475"/>
      <c r="T297" s="475"/>
      <c r="U297" s="475"/>
      <c r="V297" s="475"/>
      <c r="W297" s="475"/>
      <c r="X297" s="475"/>
      <c r="Y297" s="475"/>
      <c r="Z297" s="475"/>
      <c r="AA297" s="475"/>
      <c r="AB297" s="475"/>
      <c r="AC297" s="475"/>
      <c r="AD297" s="475"/>
      <c r="AE297" s="475"/>
      <c r="AF297" s="475"/>
      <c r="AG297" s="475"/>
    </row>
    <row r="298" spans="1:33" s="476" customFormat="1" ht="12.75">
      <c r="A298" s="471"/>
      <c r="B298" s="472"/>
      <c r="C298" s="94"/>
      <c r="D298" s="95"/>
      <c r="E298" s="95"/>
      <c r="F298" s="95"/>
      <c r="G298" s="75"/>
      <c r="H298" s="473"/>
      <c r="I298" s="473"/>
      <c r="J298" s="474"/>
      <c r="K298" s="475"/>
      <c r="L298" s="475"/>
      <c r="M298" s="475"/>
      <c r="N298" s="475"/>
      <c r="O298" s="475"/>
      <c r="P298" s="475"/>
      <c r="Q298" s="475"/>
      <c r="R298" s="475"/>
      <c r="S298" s="475"/>
      <c r="T298" s="475"/>
      <c r="U298" s="475"/>
      <c r="V298" s="475"/>
      <c r="W298" s="475"/>
      <c r="X298" s="475"/>
      <c r="Y298" s="475"/>
      <c r="Z298" s="475"/>
      <c r="AA298" s="475"/>
      <c r="AB298" s="475"/>
      <c r="AC298" s="475"/>
      <c r="AD298" s="475"/>
      <c r="AE298" s="475"/>
      <c r="AF298" s="475"/>
      <c r="AG298" s="475"/>
    </row>
    <row r="299" spans="1:33" s="476" customFormat="1" ht="12.75">
      <c r="A299" s="471"/>
      <c r="B299" s="472"/>
      <c r="C299" s="94"/>
      <c r="D299" s="95"/>
      <c r="E299" s="95"/>
      <c r="F299" s="95"/>
      <c r="G299" s="75"/>
      <c r="H299" s="473"/>
      <c r="I299" s="473"/>
      <c r="J299" s="474"/>
      <c r="K299" s="475"/>
      <c r="L299" s="475"/>
      <c r="M299" s="475"/>
      <c r="N299" s="475"/>
      <c r="O299" s="475"/>
      <c r="P299" s="475"/>
      <c r="Q299" s="475"/>
      <c r="R299" s="475"/>
      <c r="S299" s="475"/>
      <c r="T299" s="475"/>
      <c r="U299" s="475"/>
      <c r="V299" s="475"/>
      <c r="W299" s="475"/>
      <c r="X299" s="475"/>
      <c r="Y299" s="475"/>
      <c r="Z299" s="475"/>
      <c r="AA299" s="475"/>
      <c r="AB299" s="475"/>
      <c r="AC299" s="475"/>
      <c r="AD299" s="475"/>
      <c r="AE299" s="475"/>
      <c r="AF299" s="475"/>
      <c r="AG299" s="475"/>
    </row>
    <row r="300" spans="1:33" s="476" customFormat="1" ht="12.75">
      <c r="A300" s="471"/>
      <c r="B300" s="472"/>
      <c r="C300" s="94"/>
      <c r="D300" s="95"/>
      <c r="E300" s="95"/>
      <c r="F300" s="95"/>
      <c r="G300" s="75"/>
      <c r="H300" s="473"/>
      <c r="I300" s="473"/>
      <c r="J300" s="474"/>
      <c r="K300" s="475"/>
      <c r="L300" s="475"/>
      <c r="M300" s="475"/>
      <c r="N300" s="475"/>
      <c r="O300" s="475"/>
      <c r="P300" s="475"/>
      <c r="Q300" s="475"/>
      <c r="R300" s="475"/>
      <c r="S300" s="475"/>
      <c r="T300" s="475"/>
      <c r="U300" s="475"/>
      <c r="V300" s="475"/>
      <c r="W300" s="475"/>
      <c r="X300" s="475"/>
      <c r="Y300" s="475"/>
      <c r="Z300" s="475"/>
      <c r="AA300" s="475"/>
      <c r="AB300" s="475"/>
      <c r="AC300" s="475"/>
      <c r="AD300" s="475"/>
      <c r="AE300" s="475"/>
      <c r="AF300" s="475"/>
      <c r="AG300" s="475"/>
    </row>
    <row r="301" spans="1:33" s="476" customFormat="1" ht="12.75">
      <c r="A301" s="471"/>
      <c r="B301" s="472"/>
      <c r="C301" s="94"/>
      <c r="D301" s="95"/>
      <c r="E301" s="95"/>
      <c r="F301" s="95"/>
      <c r="G301" s="75"/>
      <c r="H301" s="473"/>
      <c r="I301" s="473"/>
      <c r="J301" s="474"/>
      <c r="K301" s="475"/>
      <c r="L301" s="475"/>
      <c r="M301" s="475"/>
      <c r="N301" s="475"/>
      <c r="O301" s="475"/>
      <c r="P301" s="475"/>
      <c r="Q301" s="475"/>
      <c r="R301" s="475"/>
      <c r="S301" s="475"/>
      <c r="T301" s="475"/>
      <c r="U301" s="475"/>
      <c r="V301" s="475"/>
      <c r="W301" s="475"/>
      <c r="X301" s="475"/>
      <c r="Y301" s="475"/>
      <c r="Z301" s="475"/>
      <c r="AA301" s="475"/>
      <c r="AB301" s="475"/>
      <c r="AC301" s="475"/>
      <c r="AD301" s="475"/>
      <c r="AE301" s="475"/>
      <c r="AF301" s="475"/>
      <c r="AG301" s="475"/>
    </row>
    <row r="302" spans="1:33" s="476" customFormat="1" ht="12.75">
      <c r="A302" s="471"/>
      <c r="B302" s="472"/>
      <c r="C302" s="94"/>
      <c r="D302" s="95"/>
      <c r="E302" s="95"/>
      <c r="F302" s="95"/>
      <c r="G302" s="75"/>
      <c r="H302" s="473"/>
      <c r="I302" s="473"/>
      <c r="J302" s="474"/>
      <c r="K302" s="475"/>
      <c r="L302" s="475"/>
      <c r="M302" s="475"/>
      <c r="N302" s="475"/>
      <c r="O302" s="475"/>
      <c r="P302" s="475"/>
      <c r="Q302" s="475"/>
      <c r="R302" s="475"/>
      <c r="S302" s="475"/>
      <c r="T302" s="475"/>
      <c r="U302" s="475"/>
      <c r="V302" s="475"/>
      <c r="W302" s="475"/>
      <c r="X302" s="475"/>
      <c r="Y302" s="475"/>
      <c r="Z302" s="475"/>
      <c r="AA302" s="475"/>
      <c r="AB302" s="475"/>
      <c r="AC302" s="475"/>
      <c r="AD302" s="475"/>
      <c r="AE302" s="475"/>
      <c r="AF302" s="475"/>
      <c r="AG302" s="475"/>
    </row>
    <row r="303" spans="1:33" s="476" customFormat="1" ht="12.75">
      <c r="A303" s="471"/>
      <c r="B303" s="472"/>
      <c r="C303" s="94"/>
      <c r="D303" s="95"/>
      <c r="E303" s="95"/>
      <c r="F303" s="95"/>
      <c r="G303" s="75"/>
      <c r="H303" s="473"/>
      <c r="I303" s="473"/>
      <c r="J303" s="474"/>
      <c r="K303" s="475"/>
      <c r="L303" s="475"/>
      <c r="M303" s="475"/>
      <c r="N303" s="475"/>
      <c r="O303" s="475"/>
      <c r="P303" s="475"/>
      <c r="Q303" s="475"/>
      <c r="R303" s="475"/>
      <c r="S303" s="475"/>
      <c r="T303" s="475"/>
      <c r="U303" s="475"/>
      <c r="V303" s="475"/>
      <c r="W303" s="475"/>
      <c r="X303" s="475"/>
      <c r="Y303" s="475"/>
      <c r="Z303" s="475"/>
      <c r="AA303" s="475"/>
      <c r="AB303" s="475"/>
      <c r="AC303" s="475"/>
      <c r="AD303" s="475"/>
      <c r="AE303" s="475"/>
      <c r="AF303" s="475"/>
      <c r="AG303" s="475"/>
    </row>
    <row r="304" spans="1:33" s="476" customFormat="1" ht="12.75">
      <c r="A304" s="471"/>
      <c r="B304" s="472"/>
      <c r="C304" s="94"/>
      <c r="D304" s="95"/>
      <c r="E304" s="95"/>
      <c r="F304" s="95"/>
      <c r="G304" s="75"/>
      <c r="H304" s="473"/>
      <c r="I304" s="473"/>
      <c r="J304" s="474"/>
      <c r="K304" s="475"/>
      <c r="L304" s="475"/>
      <c r="M304" s="475"/>
      <c r="N304" s="475"/>
      <c r="O304" s="475"/>
      <c r="P304" s="475"/>
      <c r="Q304" s="475"/>
      <c r="R304" s="475"/>
      <c r="S304" s="475"/>
      <c r="T304" s="475"/>
      <c r="U304" s="475"/>
      <c r="V304" s="475"/>
      <c r="W304" s="475"/>
      <c r="X304" s="475"/>
      <c r="Y304" s="475"/>
      <c r="Z304" s="475"/>
      <c r="AA304" s="475"/>
      <c r="AB304" s="475"/>
      <c r="AC304" s="475"/>
      <c r="AD304" s="475"/>
      <c r="AE304" s="475"/>
      <c r="AF304" s="475"/>
      <c r="AG304" s="475"/>
    </row>
    <row r="305" spans="1:33" s="476" customFormat="1" ht="12.75">
      <c r="A305" s="471"/>
      <c r="B305" s="472"/>
      <c r="C305" s="94"/>
      <c r="D305" s="95"/>
      <c r="E305" s="95"/>
      <c r="F305" s="95"/>
      <c r="G305" s="75"/>
      <c r="H305" s="473"/>
      <c r="I305" s="473"/>
      <c r="J305" s="474"/>
      <c r="K305" s="475"/>
      <c r="L305" s="475"/>
      <c r="M305" s="475"/>
      <c r="N305" s="475"/>
      <c r="O305" s="475"/>
      <c r="P305" s="475"/>
      <c r="Q305" s="475"/>
      <c r="R305" s="475"/>
      <c r="S305" s="475"/>
      <c r="T305" s="475"/>
      <c r="U305" s="475"/>
      <c r="V305" s="475"/>
      <c r="W305" s="475"/>
      <c r="X305" s="475"/>
      <c r="Y305" s="475"/>
      <c r="Z305" s="475"/>
      <c r="AA305" s="475"/>
      <c r="AB305" s="475"/>
      <c r="AC305" s="475"/>
      <c r="AD305" s="475"/>
      <c r="AE305" s="475"/>
      <c r="AF305" s="475"/>
      <c r="AG305" s="475"/>
    </row>
    <row r="306" spans="1:33" s="476" customFormat="1" ht="12.75">
      <c r="A306" s="471"/>
      <c r="B306" s="472"/>
      <c r="C306" s="94"/>
      <c r="D306" s="95"/>
      <c r="E306" s="95"/>
      <c r="F306" s="95"/>
      <c r="G306" s="75"/>
      <c r="H306" s="473"/>
      <c r="I306" s="473"/>
      <c r="J306" s="474"/>
      <c r="K306" s="475"/>
      <c r="L306" s="475"/>
      <c r="M306" s="475"/>
      <c r="N306" s="475"/>
      <c r="O306" s="475"/>
      <c r="P306" s="475"/>
      <c r="Q306" s="475"/>
      <c r="R306" s="475"/>
      <c r="S306" s="475"/>
      <c r="T306" s="475"/>
      <c r="U306" s="475"/>
      <c r="V306" s="475"/>
      <c r="W306" s="475"/>
      <c r="X306" s="475"/>
      <c r="Y306" s="475"/>
      <c r="Z306" s="475"/>
      <c r="AA306" s="475"/>
      <c r="AB306" s="475"/>
      <c r="AC306" s="475"/>
      <c r="AD306" s="475"/>
      <c r="AE306" s="475"/>
      <c r="AF306" s="475"/>
      <c r="AG306" s="475"/>
    </row>
    <row r="307" spans="1:33" s="476" customFormat="1" ht="12.75">
      <c r="A307" s="471"/>
      <c r="B307" s="472"/>
      <c r="C307" s="94"/>
      <c r="D307" s="95"/>
      <c r="E307" s="95"/>
      <c r="F307" s="95"/>
      <c r="G307" s="75"/>
      <c r="H307" s="473"/>
      <c r="I307" s="473"/>
      <c r="J307" s="474"/>
      <c r="K307" s="475"/>
      <c r="L307" s="475"/>
      <c r="M307" s="475"/>
      <c r="N307" s="475"/>
      <c r="O307" s="475"/>
      <c r="P307" s="475"/>
      <c r="Q307" s="475"/>
      <c r="R307" s="475"/>
      <c r="S307" s="475"/>
      <c r="T307" s="475"/>
      <c r="U307" s="475"/>
      <c r="V307" s="475"/>
      <c r="W307" s="475"/>
      <c r="X307" s="475"/>
      <c r="Y307" s="475"/>
      <c r="Z307" s="475"/>
      <c r="AA307" s="475"/>
      <c r="AB307" s="475"/>
      <c r="AC307" s="475"/>
      <c r="AD307" s="475"/>
      <c r="AE307" s="475"/>
      <c r="AF307" s="475"/>
      <c r="AG307" s="475"/>
    </row>
    <row r="308" spans="1:9" ht="12.75">
      <c r="A308" s="471"/>
      <c r="B308" s="472"/>
      <c r="C308" s="94"/>
      <c r="D308" s="95"/>
      <c r="E308" s="95"/>
      <c r="F308" s="95"/>
      <c r="G308" s="75"/>
      <c r="H308" s="80"/>
      <c r="I308" s="80"/>
    </row>
    <row r="309" spans="1:9" ht="12.75">
      <c r="A309" s="471"/>
      <c r="B309" s="472"/>
      <c r="C309" s="94"/>
      <c r="D309" s="95"/>
      <c r="E309" s="95"/>
      <c r="F309" s="95"/>
      <c r="G309" s="75"/>
      <c r="H309" s="80"/>
      <c r="I309" s="80"/>
    </row>
    <row r="310" spans="1:9" ht="12.75">
      <c r="A310" s="471"/>
      <c r="B310" s="472"/>
      <c r="C310" s="94"/>
      <c r="D310" s="95"/>
      <c r="E310" s="95"/>
      <c r="F310" s="95"/>
      <c r="G310" s="75"/>
      <c r="H310" s="80"/>
      <c r="I310" s="80"/>
    </row>
    <row r="311" spans="1:9" ht="12.75">
      <c r="A311" s="471"/>
      <c r="B311" s="472"/>
      <c r="C311" s="94"/>
      <c r="D311" s="95"/>
      <c r="E311" s="95"/>
      <c r="F311" s="95"/>
      <c r="G311" s="75"/>
      <c r="H311" s="80"/>
      <c r="I311" s="80"/>
    </row>
    <row r="312" spans="1:9" ht="12.75">
      <c r="A312" s="471"/>
      <c r="B312" s="472"/>
      <c r="C312" s="94"/>
      <c r="D312" s="95"/>
      <c r="E312" s="95"/>
      <c r="F312" s="95"/>
      <c r="G312" s="75"/>
      <c r="H312" s="80"/>
      <c r="I312" s="80"/>
    </row>
    <row r="313" spans="1:9" ht="12.75">
      <c r="A313" s="471"/>
      <c r="B313" s="472"/>
      <c r="C313" s="94"/>
      <c r="D313" s="95"/>
      <c r="E313" s="95"/>
      <c r="F313" s="95"/>
      <c r="G313" s="75"/>
      <c r="H313" s="80"/>
      <c r="I313" s="80"/>
    </row>
    <row r="314" spans="1:9" ht="12.75">
      <c r="A314" s="471"/>
      <c r="B314" s="472"/>
      <c r="C314" s="94"/>
      <c r="D314" s="95"/>
      <c r="E314" s="95"/>
      <c r="F314" s="95"/>
      <c r="G314" s="75"/>
      <c r="H314" s="80"/>
      <c r="I314" s="80"/>
    </row>
    <row r="315" spans="1:9" ht="12.75">
      <c r="A315" s="471"/>
      <c r="B315" s="472"/>
      <c r="C315" s="94"/>
      <c r="D315" s="95"/>
      <c r="E315" s="95"/>
      <c r="F315" s="95"/>
      <c r="G315" s="75"/>
      <c r="H315" s="80"/>
      <c r="I315" s="80"/>
    </row>
    <row r="316" spans="1:9" ht="12.75">
      <c r="A316" s="471"/>
      <c r="B316" s="472"/>
      <c r="C316" s="94"/>
      <c r="D316" s="95"/>
      <c r="E316" s="95"/>
      <c r="F316" s="95"/>
      <c r="G316" s="75"/>
      <c r="H316" s="80"/>
      <c r="I316" s="80"/>
    </row>
    <row r="317" spans="1:9" ht="12.75">
      <c r="A317" s="471"/>
      <c r="B317" s="472"/>
      <c r="C317" s="94"/>
      <c r="D317" s="95"/>
      <c r="E317" s="95"/>
      <c r="F317" s="95"/>
      <c r="G317" s="75"/>
      <c r="H317" s="80"/>
      <c r="I317" s="80"/>
    </row>
    <row r="318" spans="1:9" ht="12.75">
      <c r="A318" s="471"/>
      <c r="B318" s="472"/>
      <c r="C318" s="94"/>
      <c r="D318" s="95"/>
      <c r="E318" s="95"/>
      <c r="F318" s="95"/>
      <c r="G318" s="75"/>
      <c r="H318" s="80"/>
      <c r="I318" s="80"/>
    </row>
    <row r="319" spans="1:9" ht="12.75">
      <c r="A319" s="471"/>
      <c r="B319" s="472"/>
      <c r="C319" s="94"/>
      <c r="D319" s="95"/>
      <c r="E319" s="95"/>
      <c r="F319" s="95"/>
      <c r="G319" s="75"/>
      <c r="H319" s="80"/>
      <c r="I319" s="80"/>
    </row>
    <row r="320" spans="1:9" ht="12.75">
      <c r="A320" s="471"/>
      <c r="B320" s="472"/>
      <c r="C320" s="94"/>
      <c r="D320" s="95"/>
      <c r="E320" s="95"/>
      <c r="F320" s="95"/>
      <c r="G320" s="75"/>
      <c r="H320" s="80"/>
      <c r="I320" s="80"/>
    </row>
    <row r="321" spans="1:9" ht="12.75">
      <c r="A321" s="471"/>
      <c r="B321" s="472"/>
      <c r="C321" s="94"/>
      <c r="D321" s="95"/>
      <c r="E321" s="95"/>
      <c r="F321" s="95"/>
      <c r="G321" s="75"/>
      <c r="H321" s="80"/>
      <c r="I321" s="80"/>
    </row>
    <row r="322" spans="1:9" ht="12.75">
      <c r="A322" s="471"/>
      <c r="B322" s="472"/>
      <c r="C322" s="94"/>
      <c r="D322" s="95"/>
      <c r="E322" s="95"/>
      <c r="F322" s="95"/>
      <c r="G322" s="75"/>
      <c r="H322" s="80"/>
      <c r="I322" s="80"/>
    </row>
    <row r="323" spans="1:9" ht="12.75">
      <c r="A323" s="471"/>
      <c r="B323" s="472"/>
      <c r="C323" s="94"/>
      <c r="D323" s="95"/>
      <c r="E323" s="95"/>
      <c r="F323" s="95"/>
      <c r="G323" s="75"/>
      <c r="H323" s="80"/>
      <c r="I323" s="80"/>
    </row>
    <row r="324" spans="1:9" ht="12.75">
      <c r="A324" s="471"/>
      <c r="B324" s="472"/>
      <c r="C324" s="94"/>
      <c r="D324" s="95"/>
      <c r="E324" s="95"/>
      <c r="F324" s="95"/>
      <c r="G324" s="75"/>
      <c r="H324" s="80"/>
      <c r="I324" s="80"/>
    </row>
    <row r="325" spans="1:9" ht="12.75">
      <c r="A325" s="471"/>
      <c r="B325" s="472"/>
      <c r="C325" s="94"/>
      <c r="D325" s="95"/>
      <c r="E325" s="95"/>
      <c r="F325" s="95"/>
      <c r="G325" s="75"/>
      <c r="H325" s="80"/>
      <c r="I325" s="80"/>
    </row>
    <row r="326" spans="1:9" ht="12.75">
      <c r="A326" s="471"/>
      <c r="B326" s="472"/>
      <c r="C326" s="94"/>
      <c r="D326" s="95"/>
      <c r="E326" s="95"/>
      <c r="F326" s="95"/>
      <c r="G326" s="75"/>
      <c r="H326" s="80"/>
      <c r="I326" s="80"/>
    </row>
    <row r="327" spans="1:9" ht="12.75">
      <c r="A327" s="471"/>
      <c r="B327" s="472"/>
      <c r="C327" s="94"/>
      <c r="D327" s="95"/>
      <c r="E327" s="95"/>
      <c r="F327" s="95"/>
      <c r="G327" s="75"/>
      <c r="H327" s="80"/>
      <c r="I327" s="80"/>
    </row>
    <row r="328" spans="1:9" ht="12.75">
      <c r="A328" s="471"/>
      <c r="B328" s="472"/>
      <c r="C328" s="94"/>
      <c r="D328" s="95"/>
      <c r="E328" s="95"/>
      <c r="F328" s="95"/>
      <c r="G328" s="75"/>
      <c r="H328" s="80"/>
      <c r="I328" s="80"/>
    </row>
    <row r="329" spans="1:9" ht="12.75">
      <c r="A329" s="471"/>
      <c r="B329" s="472"/>
      <c r="C329" s="94"/>
      <c r="D329" s="95"/>
      <c r="E329" s="95"/>
      <c r="F329" s="95"/>
      <c r="G329" s="75"/>
      <c r="H329" s="80"/>
      <c r="I329" s="80"/>
    </row>
    <row r="330" spans="1:9" ht="12.75">
      <c r="A330" s="471"/>
      <c r="B330" s="472"/>
      <c r="C330" s="94"/>
      <c r="D330" s="95"/>
      <c r="E330" s="95"/>
      <c r="F330" s="95"/>
      <c r="G330" s="75"/>
      <c r="H330" s="80"/>
      <c r="I330" s="80"/>
    </row>
    <row r="331" spans="1:9" ht="12.75">
      <c r="A331" s="471"/>
      <c r="B331" s="472"/>
      <c r="C331" s="94"/>
      <c r="D331" s="95"/>
      <c r="E331" s="95"/>
      <c r="F331" s="95"/>
      <c r="G331" s="75"/>
      <c r="H331" s="80"/>
      <c r="I331" s="80"/>
    </row>
    <row r="332" spans="1:9" ht="12.75">
      <c r="A332" s="471"/>
      <c r="B332" s="472"/>
      <c r="C332" s="94"/>
      <c r="D332" s="95"/>
      <c r="E332" s="95"/>
      <c r="F332" s="95"/>
      <c r="G332" s="75"/>
      <c r="H332" s="80"/>
      <c r="I332" s="80"/>
    </row>
    <row r="333" spans="1:9" ht="12.75">
      <c r="A333" s="471"/>
      <c r="B333" s="472"/>
      <c r="C333" s="94"/>
      <c r="D333" s="95"/>
      <c r="E333" s="95"/>
      <c r="F333" s="95"/>
      <c r="G333" s="75"/>
      <c r="H333" s="80"/>
      <c r="I333" s="80"/>
    </row>
    <row r="334" spans="1:9" ht="12.75">
      <c r="A334" s="471"/>
      <c r="B334" s="472"/>
      <c r="C334" s="94"/>
      <c r="D334" s="95"/>
      <c r="E334" s="95"/>
      <c r="F334" s="95"/>
      <c r="G334" s="75"/>
      <c r="H334" s="80"/>
      <c r="I334" s="80"/>
    </row>
    <row r="335" spans="1:9" ht="12.75">
      <c r="A335" s="471"/>
      <c r="B335" s="472"/>
      <c r="C335" s="94"/>
      <c r="D335" s="95"/>
      <c r="E335" s="95"/>
      <c r="F335" s="95"/>
      <c r="G335" s="75"/>
      <c r="H335" s="80"/>
      <c r="I335" s="80"/>
    </row>
    <row r="336" spans="1:9" ht="12.75">
      <c r="A336" s="471"/>
      <c r="B336" s="472"/>
      <c r="C336" s="94"/>
      <c r="D336" s="95"/>
      <c r="E336" s="95"/>
      <c r="F336" s="95"/>
      <c r="G336" s="75"/>
      <c r="H336" s="80"/>
      <c r="I336" s="80"/>
    </row>
    <row r="337" spans="1:9" ht="12.75">
      <c r="A337" s="471"/>
      <c r="B337" s="472"/>
      <c r="C337" s="94"/>
      <c r="D337" s="95"/>
      <c r="E337" s="95"/>
      <c r="F337" s="95"/>
      <c r="G337" s="75"/>
      <c r="H337" s="80"/>
      <c r="I337" s="80"/>
    </row>
    <row r="338" spans="1:9" ht="12.75">
      <c r="A338" s="471"/>
      <c r="B338" s="472"/>
      <c r="C338" s="94"/>
      <c r="D338" s="95"/>
      <c r="E338" s="95"/>
      <c r="F338" s="95"/>
      <c r="G338" s="75"/>
      <c r="H338" s="80"/>
      <c r="I338" s="80"/>
    </row>
    <row r="339" spans="1:9" ht="12.75">
      <c r="A339" s="471"/>
      <c r="B339" s="472"/>
      <c r="C339" s="94"/>
      <c r="D339" s="95"/>
      <c r="E339" s="95"/>
      <c r="F339" s="95"/>
      <c r="G339" s="75"/>
      <c r="H339" s="80"/>
      <c r="I339" s="80"/>
    </row>
    <row r="340" spans="1:9" ht="12.75">
      <c r="A340" s="471"/>
      <c r="B340" s="472"/>
      <c r="C340" s="94"/>
      <c r="D340" s="95"/>
      <c r="E340" s="95"/>
      <c r="F340" s="95"/>
      <c r="G340" s="75"/>
      <c r="H340" s="80"/>
      <c r="I340" s="80"/>
    </row>
    <row r="341" spans="1:9" ht="12.75">
      <c r="A341" s="471"/>
      <c r="B341" s="472"/>
      <c r="C341" s="94"/>
      <c r="D341" s="95"/>
      <c r="E341" s="95"/>
      <c r="F341" s="95"/>
      <c r="G341" s="75"/>
      <c r="H341" s="80"/>
      <c r="I341" s="80"/>
    </row>
    <row r="342" spans="1:9" ht="12.75">
      <c r="A342" s="471"/>
      <c r="B342" s="472"/>
      <c r="C342" s="94"/>
      <c r="D342" s="95"/>
      <c r="E342" s="95"/>
      <c r="F342" s="95"/>
      <c r="G342" s="75"/>
      <c r="H342" s="80"/>
      <c r="I342" s="80"/>
    </row>
    <row r="343" spans="1:9" ht="12.75">
      <c r="A343" s="471"/>
      <c r="B343" s="472"/>
      <c r="C343" s="94"/>
      <c r="D343" s="95"/>
      <c r="E343" s="95"/>
      <c r="F343" s="95"/>
      <c r="G343" s="75"/>
      <c r="H343" s="80"/>
      <c r="I343" s="80"/>
    </row>
    <row r="344" spans="1:9" ht="12.75">
      <c r="A344" s="471"/>
      <c r="B344" s="472"/>
      <c r="C344" s="94"/>
      <c r="D344" s="95"/>
      <c r="E344" s="95"/>
      <c r="F344" s="95"/>
      <c r="G344" s="75"/>
      <c r="H344" s="80"/>
      <c r="I344" s="80"/>
    </row>
    <row r="345" spans="1:9" ht="12.75">
      <c r="A345" s="471"/>
      <c r="B345" s="472"/>
      <c r="C345" s="94"/>
      <c r="D345" s="95"/>
      <c r="E345" s="95"/>
      <c r="F345" s="95"/>
      <c r="G345" s="75"/>
      <c r="H345" s="80"/>
      <c r="I345" s="80"/>
    </row>
    <row r="346" spans="1:7" ht="12.75">
      <c r="A346" s="471"/>
      <c r="B346" s="472"/>
      <c r="C346" s="94"/>
      <c r="D346" s="95"/>
      <c r="E346" s="95"/>
      <c r="F346" s="95"/>
      <c r="G346" s="75"/>
    </row>
    <row r="347" spans="1:7" ht="12.75">
      <c r="A347" s="471"/>
      <c r="B347" s="472"/>
      <c r="C347" s="94"/>
      <c r="D347" s="95"/>
      <c r="E347" s="95"/>
      <c r="F347" s="95"/>
      <c r="G347" s="75"/>
    </row>
    <row r="348" spans="1:7" ht="12.75">
      <c r="A348" s="471"/>
      <c r="B348" s="472"/>
      <c r="C348" s="94"/>
      <c r="D348" s="95"/>
      <c r="E348" s="95"/>
      <c r="F348" s="95"/>
      <c r="G348" s="75"/>
    </row>
    <row r="349" spans="1:7" ht="12.75">
      <c r="A349" s="471"/>
      <c r="B349" s="472"/>
      <c r="C349" s="94"/>
      <c r="D349" s="95"/>
      <c r="E349" s="95"/>
      <c r="F349" s="95"/>
      <c r="G349" s="75"/>
    </row>
    <row r="350" spans="1:7" ht="12.75">
      <c r="A350" s="471"/>
      <c r="B350" s="472"/>
      <c r="C350" s="94"/>
      <c r="D350" s="95"/>
      <c r="E350" s="95"/>
      <c r="F350" s="95"/>
      <c r="G350" s="75"/>
    </row>
    <row r="351" spans="1:7" ht="12.75">
      <c r="A351" s="471"/>
      <c r="B351" s="472"/>
      <c r="C351" s="94"/>
      <c r="D351" s="95"/>
      <c r="E351" s="95"/>
      <c r="F351" s="95"/>
      <c r="G351" s="75"/>
    </row>
    <row r="352" spans="1:7" ht="12.75">
      <c r="A352" s="471"/>
      <c r="B352" s="472"/>
      <c r="C352" s="94"/>
      <c r="D352" s="95"/>
      <c r="E352" s="95"/>
      <c r="F352" s="95"/>
      <c r="G352" s="75"/>
    </row>
    <row r="353" spans="1:7" ht="12.75">
      <c r="A353" s="471"/>
      <c r="B353" s="472"/>
      <c r="C353" s="94"/>
      <c r="D353" s="95"/>
      <c r="E353" s="95"/>
      <c r="F353" s="95"/>
      <c r="G353" s="75"/>
    </row>
    <row r="354" spans="1:7" ht="12.75">
      <c r="A354" s="471"/>
      <c r="B354" s="472"/>
      <c r="C354" s="94"/>
      <c r="D354" s="95"/>
      <c r="E354" s="95"/>
      <c r="F354" s="95"/>
      <c r="G354" s="75"/>
    </row>
    <row r="355" spans="1:7" ht="12.75">
      <c r="A355" s="471"/>
      <c r="B355" s="472"/>
      <c r="C355" s="94"/>
      <c r="D355" s="95"/>
      <c r="E355" s="95"/>
      <c r="F355" s="95"/>
      <c r="G355" s="75"/>
    </row>
    <row r="356" spans="1:7" ht="12.75">
      <c r="A356" s="471"/>
      <c r="B356" s="472"/>
      <c r="C356" s="94"/>
      <c r="D356" s="95"/>
      <c r="E356" s="95"/>
      <c r="F356" s="95"/>
      <c r="G356" s="75"/>
    </row>
    <row r="357" spans="1:7" ht="12.75">
      <c r="A357" s="471"/>
      <c r="B357" s="472"/>
      <c r="C357" s="94"/>
      <c r="D357" s="95"/>
      <c r="E357" s="95"/>
      <c r="F357" s="95"/>
      <c r="G357" s="75"/>
    </row>
    <row r="358" spans="1:7" ht="12.75">
      <c r="A358" s="471"/>
      <c r="B358" s="472"/>
      <c r="C358" s="94"/>
      <c r="D358" s="95"/>
      <c r="E358" s="95"/>
      <c r="F358" s="95"/>
      <c r="G358" s="75"/>
    </row>
    <row r="359" spans="1:7" ht="12.75">
      <c r="A359" s="471"/>
      <c r="B359" s="472"/>
      <c r="C359" s="94"/>
      <c r="D359" s="95"/>
      <c r="E359" s="95"/>
      <c r="F359" s="95"/>
      <c r="G359" s="75"/>
    </row>
    <row r="360" spans="1:7" ht="12.75">
      <c r="A360" s="471"/>
      <c r="B360" s="472"/>
      <c r="C360" s="94"/>
      <c r="D360" s="95"/>
      <c r="E360" s="95"/>
      <c r="F360" s="95"/>
      <c r="G360" s="75"/>
    </row>
    <row r="361" spans="1:7" ht="12.75">
      <c r="A361" s="471"/>
      <c r="B361" s="472"/>
      <c r="C361" s="94"/>
      <c r="D361" s="95"/>
      <c r="E361" s="95"/>
      <c r="F361" s="95"/>
      <c r="G361" s="75"/>
    </row>
    <row r="362" spans="1:7" ht="12.75">
      <c r="A362" s="471"/>
      <c r="B362" s="472"/>
      <c r="C362" s="94"/>
      <c r="D362" s="95"/>
      <c r="E362" s="95"/>
      <c r="F362" s="95"/>
      <c r="G362" s="75"/>
    </row>
    <row r="363" spans="1:7" ht="12.75">
      <c r="A363" s="471"/>
      <c r="B363" s="472"/>
      <c r="C363" s="94"/>
      <c r="D363" s="95"/>
      <c r="E363" s="95"/>
      <c r="F363" s="95"/>
      <c r="G363" s="75"/>
    </row>
    <row r="364" spans="1:7" ht="12.75">
      <c r="A364" s="471"/>
      <c r="B364" s="472"/>
      <c r="C364" s="94"/>
      <c r="D364" s="95"/>
      <c r="E364" s="95"/>
      <c r="F364" s="95"/>
      <c r="G364" s="75"/>
    </row>
    <row r="365" spans="1:7" ht="12.75">
      <c r="A365" s="471"/>
      <c r="B365" s="472"/>
      <c r="C365" s="94"/>
      <c r="D365" s="95"/>
      <c r="E365" s="95"/>
      <c r="F365" s="95"/>
      <c r="G365" s="75"/>
    </row>
    <row r="366" spans="1:7" ht="12.75">
      <c r="A366" s="471"/>
      <c r="B366" s="472"/>
      <c r="C366" s="94"/>
      <c r="D366" s="95"/>
      <c r="E366" s="95"/>
      <c r="F366" s="95"/>
      <c r="G366" s="75"/>
    </row>
    <row r="367" spans="1:7" ht="12.75">
      <c r="A367" s="471"/>
      <c r="B367" s="472"/>
      <c r="C367" s="94"/>
      <c r="D367" s="95"/>
      <c r="E367" s="95"/>
      <c r="F367" s="95"/>
      <c r="G367" s="75"/>
    </row>
    <row r="368" spans="1:7" ht="12.75">
      <c r="A368" s="471"/>
      <c r="B368" s="472"/>
      <c r="C368" s="94"/>
      <c r="D368" s="95"/>
      <c r="E368" s="95"/>
      <c r="F368" s="95"/>
      <c r="G368" s="75"/>
    </row>
    <row r="369" spans="1:7" ht="12.75">
      <c r="A369" s="471"/>
      <c r="B369" s="472"/>
      <c r="C369" s="94"/>
      <c r="D369" s="95"/>
      <c r="E369" s="95"/>
      <c r="F369" s="95"/>
      <c r="G369" s="75"/>
    </row>
    <row r="370" spans="1:7" ht="12.75">
      <c r="A370" s="471"/>
      <c r="B370" s="472"/>
      <c r="C370" s="94"/>
      <c r="D370" s="95"/>
      <c r="E370" s="95"/>
      <c r="F370" s="95"/>
      <c r="G370" s="75"/>
    </row>
    <row r="371" spans="1:7" ht="12.75">
      <c r="A371" s="471"/>
      <c r="B371" s="472"/>
      <c r="C371" s="94"/>
      <c r="D371" s="95"/>
      <c r="E371" s="95"/>
      <c r="F371" s="95"/>
      <c r="G371" s="75"/>
    </row>
    <row r="372" spans="1:7" ht="12.75">
      <c r="A372" s="471"/>
      <c r="B372" s="472"/>
      <c r="C372" s="94"/>
      <c r="D372" s="95"/>
      <c r="E372" s="95"/>
      <c r="F372" s="95"/>
      <c r="G372" s="75"/>
    </row>
    <row r="373" spans="1:7" ht="12.75">
      <c r="A373" s="471"/>
      <c r="B373" s="472"/>
      <c r="C373" s="94"/>
      <c r="D373" s="95"/>
      <c r="E373" s="95"/>
      <c r="F373" s="95"/>
      <c r="G373" s="75"/>
    </row>
    <row r="374" spans="1:7" ht="12.75">
      <c r="A374" s="471"/>
      <c r="B374" s="472"/>
      <c r="C374" s="94"/>
      <c r="D374" s="95"/>
      <c r="E374" s="95"/>
      <c r="F374" s="95"/>
      <c r="G374" s="75"/>
    </row>
    <row r="375" spans="1:7" ht="12.75">
      <c r="A375" s="471"/>
      <c r="B375" s="472"/>
      <c r="C375" s="94"/>
      <c r="D375" s="95"/>
      <c r="E375" s="95"/>
      <c r="F375" s="95"/>
      <c r="G375" s="75"/>
    </row>
    <row r="376" spans="1:7" ht="12.75">
      <c r="A376" s="471"/>
      <c r="B376" s="472"/>
      <c r="C376" s="94"/>
      <c r="D376" s="95"/>
      <c r="E376" s="95"/>
      <c r="F376" s="95"/>
      <c r="G376" s="75"/>
    </row>
    <row r="377" spans="1:7" ht="12.75">
      <c r="A377" s="471"/>
      <c r="B377" s="472"/>
      <c r="C377" s="94"/>
      <c r="D377" s="95"/>
      <c r="E377" s="95"/>
      <c r="F377" s="95"/>
      <c r="G377" s="75"/>
    </row>
    <row r="378" spans="1:7" ht="12.75">
      <c r="A378" s="471"/>
      <c r="B378" s="472"/>
      <c r="C378" s="94"/>
      <c r="D378" s="95"/>
      <c r="E378" s="95"/>
      <c r="F378" s="95"/>
      <c r="G378" s="75"/>
    </row>
    <row r="379" spans="1:7" ht="12.75">
      <c r="A379" s="471"/>
      <c r="B379" s="472"/>
      <c r="C379" s="94"/>
      <c r="D379" s="95"/>
      <c r="E379" s="95"/>
      <c r="F379" s="95"/>
      <c r="G379" s="75"/>
    </row>
    <row r="380" spans="1:7" ht="12.75">
      <c r="A380" s="471"/>
      <c r="B380" s="472"/>
      <c r="C380" s="94"/>
      <c r="D380" s="95"/>
      <c r="E380" s="95"/>
      <c r="F380" s="95"/>
      <c r="G380" s="75"/>
    </row>
    <row r="381" spans="1:7" ht="12.75">
      <c r="A381" s="471"/>
      <c r="B381" s="472"/>
      <c r="C381" s="94"/>
      <c r="D381" s="95"/>
      <c r="E381" s="95"/>
      <c r="F381" s="95"/>
      <c r="G381" s="75"/>
    </row>
    <row r="382" spans="1:7" ht="12.75">
      <c r="A382" s="471"/>
      <c r="B382" s="472"/>
      <c r="C382" s="94"/>
      <c r="D382" s="95"/>
      <c r="E382" s="95"/>
      <c r="F382" s="95"/>
      <c r="G382" s="75"/>
    </row>
    <row r="383" spans="1:7" ht="12.75">
      <c r="A383" s="471"/>
      <c r="B383" s="472"/>
      <c r="C383" s="94"/>
      <c r="D383" s="95"/>
      <c r="E383" s="95"/>
      <c r="F383" s="95"/>
      <c r="G383" s="75"/>
    </row>
    <row r="384" spans="1:7" ht="12.75">
      <c r="A384" s="471"/>
      <c r="B384" s="472"/>
      <c r="C384" s="94"/>
      <c r="D384" s="95"/>
      <c r="E384" s="95"/>
      <c r="F384" s="95"/>
      <c r="G384" s="75"/>
    </row>
    <row r="385" spans="1:7" ht="12.75">
      <c r="A385" s="471"/>
      <c r="B385" s="472"/>
      <c r="C385" s="94"/>
      <c r="D385" s="95"/>
      <c r="E385" s="95"/>
      <c r="F385" s="95"/>
      <c r="G385" s="75"/>
    </row>
    <row r="386" spans="1:7" ht="12.75">
      <c r="A386" s="471"/>
      <c r="B386" s="472"/>
      <c r="C386" s="94"/>
      <c r="D386" s="95"/>
      <c r="E386" s="95"/>
      <c r="F386" s="95"/>
      <c r="G386" s="75"/>
    </row>
    <row r="387" spans="1:7" ht="12.75">
      <c r="A387" s="471"/>
      <c r="B387" s="472"/>
      <c r="C387" s="94"/>
      <c r="D387" s="95"/>
      <c r="E387" s="95"/>
      <c r="F387" s="95"/>
      <c r="G387" s="75"/>
    </row>
    <row r="388" spans="1:7" ht="12.75">
      <c r="A388" s="471"/>
      <c r="B388" s="472"/>
      <c r="C388" s="94"/>
      <c r="D388" s="95"/>
      <c r="E388" s="95"/>
      <c r="F388" s="95"/>
      <c r="G388" s="75"/>
    </row>
    <row r="389" spans="1:7" ht="12.75">
      <c r="A389" s="471"/>
      <c r="B389" s="472"/>
      <c r="C389" s="94"/>
      <c r="D389" s="95"/>
      <c r="E389" s="95"/>
      <c r="F389" s="95"/>
      <c r="G389" s="75"/>
    </row>
    <row r="390" spans="1:7" ht="12.75">
      <c r="A390" s="471"/>
      <c r="B390" s="472"/>
      <c r="C390" s="94"/>
      <c r="D390" s="95"/>
      <c r="E390" s="95"/>
      <c r="F390" s="95"/>
      <c r="G390" s="75"/>
    </row>
    <row r="391" spans="1:7" ht="12.75">
      <c r="A391" s="471"/>
      <c r="B391" s="472"/>
      <c r="C391" s="94"/>
      <c r="D391" s="95"/>
      <c r="E391" s="95"/>
      <c r="F391" s="95"/>
      <c r="G391" s="75"/>
    </row>
    <row r="392" spans="1:7" ht="12.75">
      <c r="A392" s="471"/>
      <c r="B392" s="472"/>
      <c r="C392" s="94"/>
      <c r="D392" s="95"/>
      <c r="E392" s="95"/>
      <c r="F392" s="95"/>
      <c r="G392" s="75"/>
    </row>
    <row r="393" spans="1:7" ht="12.75">
      <c r="A393" s="471"/>
      <c r="B393" s="472"/>
      <c r="C393" s="94"/>
      <c r="D393" s="95"/>
      <c r="E393" s="95"/>
      <c r="F393" s="95"/>
      <c r="G393" s="75"/>
    </row>
    <row r="394" spans="1:7" ht="12.75">
      <c r="A394" s="471"/>
      <c r="B394" s="472"/>
      <c r="C394" s="94"/>
      <c r="D394" s="95"/>
      <c r="E394" s="95"/>
      <c r="F394" s="95"/>
      <c r="G394" s="75"/>
    </row>
    <row r="395" spans="1:7" ht="12.75">
      <c r="A395" s="471"/>
      <c r="B395" s="472"/>
      <c r="C395" s="94"/>
      <c r="D395" s="95"/>
      <c r="E395" s="95"/>
      <c r="F395" s="95"/>
      <c r="G395" s="75"/>
    </row>
    <row r="396" spans="1:7" ht="12.75">
      <c r="A396" s="471"/>
      <c r="B396" s="472"/>
      <c r="C396" s="94"/>
      <c r="D396" s="95"/>
      <c r="E396" s="95"/>
      <c r="F396" s="95"/>
      <c r="G396" s="75"/>
    </row>
    <row r="397" spans="1:7" ht="12.75">
      <c r="A397" s="471"/>
      <c r="B397" s="472"/>
      <c r="C397" s="94"/>
      <c r="D397" s="95"/>
      <c r="E397" s="95"/>
      <c r="F397" s="95"/>
      <c r="G397" s="75"/>
    </row>
    <row r="398" spans="1:7" ht="12.75">
      <c r="A398" s="471"/>
      <c r="B398" s="472"/>
      <c r="C398" s="94"/>
      <c r="D398" s="95"/>
      <c r="E398" s="95"/>
      <c r="F398" s="95"/>
      <c r="G398" s="75"/>
    </row>
    <row r="399" spans="1:7" ht="12.75">
      <c r="A399" s="471"/>
      <c r="B399" s="472"/>
      <c r="C399" s="94"/>
      <c r="D399" s="95"/>
      <c r="E399" s="95"/>
      <c r="F399" s="95"/>
      <c r="G399" s="75"/>
    </row>
    <row r="400" spans="1:7" ht="12.75">
      <c r="A400" s="471"/>
      <c r="B400" s="472"/>
      <c r="C400" s="94"/>
      <c r="D400" s="95"/>
      <c r="E400" s="95"/>
      <c r="F400" s="95"/>
      <c r="G400" s="75"/>
    </row>
    <row r="401" spans="1:7" ht="12.75">
      <c r="A401" s="471"/>
      <c r="B401" s="472"/>
      <c r="C401" s="94"/>
      <c r="D401" s="95"/>
      <c r="E401" s="95"/>
      <c r="F401" s="95"/>
      <c r="G401" s="75"/>
    </row>
    <row r="402" spans="1:7" ht="12.75">
      <c r="A402" s="471"/>
      <c r="B402" s="472"/>
      <c r="C402" s="94"/>
      <c r="D402" s="95"/>
      <c r="E402" s="95"/>
      <c r="F402" s="95"/>
      <c r="G402" s="75"/>
    </row>
    <row r="403" spans="1:7" ht="12.75">
      <c r="A403" s="471"/>
      <c r="B403" s="472"/>
      <c r="C403" s="94"/>
      <c r="D403" s="95"/>
      <c r="E403" s="95"/>
      <c r="F403" s="95"/>
      <c r="G403" s="75"/>
    </row>
    <row r="404" spans="1:7" ht="12.75">
      <c r="A404" s="471"/>
      <c r="B404" s="472"/>
      <c r="C404" s="94"/>
      <c r="D404" s="95"/>
      <c r="E404" s="95"/>
      <c r="F404" s="95"/>
      <c r="G404" s="75"/>
    </row>
    <row r="405" spans="1:7" ht="12.75">
      <c r="A405" s="471"/>
      <c r="B405" s="472"/>
      <c r="C405" s="94"/>
      <c r="D405" s="95"/>
      <c r="E405" s="95"/>
      <c r="F405" s="95"/>
      <c r="G405" s="75"/>
    </row>
    <row r="406" spans="1:7" ht="12.75">
      <c r="A406" s="471"/>
      <c r="B406" s="472"/>
      <c r="C406" s="94"/>
      <c r="D406" s="95"/>
      <c r="E406" s="95"/>
      <c r="F406" s="95"/>
      <c r="G406" s="75"/>
    </row>
    <row r="407" spans="1:7" ht="12.75">
      <c r="A407" s="471"/>
      <c r="B407" s="472"/>
      <c r="C407" s="94"/>
      <c r="D407" s="95"/>
      <c r="E407" s="95"/>
      <c r="F407" s="95"/>
      <c r="G407" s="75"/>
    </row>
    <row r="408" spans="1:7" ht="12.75">
      <c r="A408" s="471"/>
      <c r="B408" s="472"/>
      <c r="C408" s="94"/>
      <c r="D408" s="95"/>
      <c r="E408" s="95"/>
      <c r="F408" s="95"/>
      <c r="G408" s="75"/>
    </row>
    <row r="409" spans="1:7" ht="12.75">
      <c r="A409" s="471"/>
      <c r="B409" s="472"/>
      <c r="C409" s="94"/>
      <c r="D409" s="95"/>
      <c r="E409" s="95"/>
      <c r="F409" s="95"/>
      <c r="G409" s="75"/>
    </row>
    <row r="410" spans="1:7" ht="12.75">
      <c r="A410" s="471"/>
      <c r="B410" s="472"/>
      <c r="C410" s="94"/>
      <c r="D410" s="95"/>
      <c r="E410" s="95"/>
      <c r="F410" s="95"/>
      <c r="G410" s="75"/>
    </row>
    <row r="411" spans="1:7" ht="12.75">
      <c r="A411" s="471"/>
      <c r="B411" s="472"/>
      <c r="C411" s="94"/>
      <c r="D411" s="95"/>
      <c r="E411" s="95"/>
      <c r="F411" s="95"/>
      <c r="G411" s="75"/>
    </row>
    <row r="412" spans="1:7" ht="12.75">
      <c r="A412" s="471"/>
      <c r="B412" s="472"/>
      <c r="C412" s="94"/>
      <c r="D412" s="95"/>
      <c r="E412" s="95"/>
      <c r="F412" s="95"/>
      <c r="G412" s="75"/>
    </row>
    <row r="413" spans="1:7" ht="12.75">
      <c r="A413" s="471"/>
      <c r="B413" s="472"/>
      <c r="C413" s="94"/>
      <c r="D413" s="95"/>
      <c r="E413" s="95"/>
      <c r="F413" s="95"/>
      <c r="G413" s="75"/>
    </row>
    <row r="414" spans="1:7" ht="12.75">
      <c r="A414" s="471"/>
      <c r="B414" s="472"/>
      <c r="C414" s="94"/>
      <c r="D414" s="95"/>
      <c r="E414" s="95"/>
      <c r="F414" s="95"/>
      <c r="G414" s="75"/>
    </row>
    <row r="415" spans="1:7" ht="12.75">
      <c r="A415" s="471"/>
      <c r="B415" s="472"/>
      <c r="C415" s="94"/>
      <c r="D415" s="95"/>
      <c r="E415" s="95"/>
      <c r="F415" s="95"/>
      <c r="G415" s="75"/>
    </row>
    <row r="416" spans="1:7" ht="12.75">
      <c r="A416" s="471"/>
      <c r="B416" s="472"/>
      <c r="C416" s="94"/>
      <c r="D416" s="95"/>
      <c r="E416" s="95"/>
      <c r="F416" s="95"/>
      <c r="G416" s="75"/>
    </row>
    <row r="417" spans="1:7" ht="12.75">
      <c r="A417" s="471"/>
      <c r="B417" s="472"/>
      <c r="C417" s="94"/>
      <c r="D417" s="95"/>
      <c r="E417" s="95"/>
      <c r="F417" s="95"/>
      <c r="G417" s="75"/>
    </row>
    <row r="418" spans="1:7" ht="12.75">
      <c r="A418" s="471"/>
      <c r="B418" s="472"/>
      <c r="C418" s="94"/>
      <c r="D418" s="95"/>
      <c r="E418" s="95"/>
      <c r="F418" s="95"/>
      <c r="G418" s="75"/>
    </row>
    <row r="419" spans="1:7" ht="12.75">
      <c r="A419" s="471"/>
      <c r="B419" s="472"/>
      <c r="C419" s="94"/>
      <c r="D419" s="95"/>
      <c r="E419" s="95"/>
      <c r="F419" s="95"/>
      <c r="G419" s="75"/>
    </row>
    <row r="420" spans="1:7" ht="12.75">
      <c r="A420" s="471"/>
      <c r="B420" s="472"/>
      <c r="C420" s="94"/>
      <c r="D420" s="95"/>
      <c r="E420" s="95"/>
      <c r="F420" s="95"/>
      <c r="G420" s="75"/>
    </row>
    <row r="421" spans="1:7" ht="12.75">
      <c r="A421" s="471"/>
      <c r="B421" s="472"/>
      <c r="C421" s="94"/>
      <c r="D421" s="95"/>
      <c r="E421" s="95"/>
      <c r="F421" s="95"/>
      <c r="G421" s="75"/>
    </row>
    <row r="422" spans="1:7" ht="12.75">
      <c r="A422" s="471"/>
      <c r="B422" s="472"/>
      <c r="C422" s="94"/>
      <c r="D422" s="95"/>
      <c r="E422" s="95"/>
      <c r="F422" s="95"/>
      <c r="G422" s="75"/>
    </row>
    <row r="423" spans="1:7" ht="12.75">
      <c r="A423" s="471"/>
      <c r="B423" s="472"/>
      <c r="C423" s="94"/>
      <c r="D423" s="95"/>
      <c r="E423" s="95"/>
      <c r="F423" s="95"/>
      <c r="G423" s="75"/>
    </row>
    <row r="424" spans="1:7" ht="12.75">
      <c r="A424" s="471"/>
      <c r="B424" s="472"/>
      <c r="C424" s="94"/>
      <c r="D424" s="95"/>
      <c r="E424" s="95"/>
      <c r="F424" s="95"/>
      <c r="G424" s="75"/>
    </row>
    <row r="425" spans="1:7" ht="12.75">
      <c r="A425" s="471"/>
      <c r="B425" s="472"/>
      <c r="C425" s="94"/>
      <c r="D425" s="95"/>
      <c r="E425" s="95"/>
      <c r="F425" s="95"/>
      <c r="G425" s="75"/>
    </row>
  </sheetData>
  <mergeCells count="10">
    <mergeCell ref="A1:G1"/>
    <mergeCell ref="A3:A4"/>
    <mergeCell ref="G3:G4"/>
    <mergeCell ref="C3:C4"/>
    <mergeCell ref="B3:B4"/>
    <mergeCell ref="A2:B2"/>
    <mergeCell ref="A285:B285"/>
    <mergeCell ref="A288:B288"/>
    <mergeCell ref="A284:B284"/>
    <mergeCell ref="A283:B283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&amp;RPříloha č. 4a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HJ25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D25" sqref="D25"/>
    </sheetView>
  </sheetViews>
  <sheetFormatPr defaultColWidth="9.140625" defaultRowHeight="12.75"/>
  <cols>
    <col min="1" max="1" width="17.140625" style="9" customWidth="1"/>
    <col min="2" max="2" width="33.421875" style="118" customWidth="1"/>
    <col min="3" max="3" width="15.7109375" style="118" customWidth="1"/>
    <col min="4" max="4" width="17.00390625" style="118" customWidth="1"/>
    <col min="5" max="5" width="16.7109375" style="252" customWidth="1"/>
    <col min="6" max="6" width="16.57421875" style="118" customWidth="1"/>
    <col min="7" max="7" width="15.00390625" style="252" customWidth="1"/>
    <col min="8" max="8" width="7.28125" style="1" customWidth="1"/>
    <col min="9" max="9" width="11.8515625" style="1" customWidth="1"/>
    <col min="10" max="218" width="20.00390625" style="1" customWidth="1"/>
    <col min="219" max="16384" width="20.00390625" style="0" customWidth="1"/>
  </cols>
  <sheetData>
    <row r="1" spans="1:7" ht="12.75">
      <c r="A1" s="532" t="s">
        <v>376</v>
      </c>
      <c r="B1" s="514"/>
      <c r="C1" s="514"/>
      <c r="D1" s="514"/>
      <c r="E1" s="514"/>
      <c r="F1" s="514"/>
      <c r="G1" s="514"/>
    </row>
    <row r="2" spans="1:7" ht="12.75">
      <c r="A2" s="514"/>
      <c r="B2" s="514"/>
      <c r="C2" s="514"/>
      <c r="D2" s="514"/>
      <c r="E2" s="514"/>
      <c r="F2" s="514"/>
      <c r="G2" s="514"/>
    </row>
    <row r="3" spans="1:7" ht="13.5" thickBot="1">
      <c r="A3" s="533" t="s">
        <v>28</v>
      </c>
      <c r="B3" s="533"/>
      <c r="C3" s="533"/>
      <c r="D3" s="533"/>
      <c r="E3" s="533"/>
      <c r="F3" s="533"/>
      <c r="G3" s="533"/>
    </row>
    <row r="4" spans="1:7" ht="13.5" thickBot="1">
      <c r="A4" s="536" t="s">
        <v>22</v>
      </c>
      <c r="B4" s="526" t="s">
        <v>11</v>
      </c>
      <c r="C4" s="509" t="s">
        <v>12</v>
      </c>
      <c r="D4" s="538" t="s">
        <v>15</v>
      </c>
      <c r="E4" s="539"/>
      <c r="F4" s="540"/>
      <c r="G4" s="523" t="s">
        <v>379</v>
      </c>
    </row>
    <row r="5" spans="1:7" ht="51" customHeight="1" thickBot="1">
      <c r="A5" s="537"/>
      <c r="B5" s="508"/>
      <c r="C5" s="510"/>
      <c r="D5" s="321" t="s">
        <v>381</v>
      </c>
      <c r="E5" s="96" t="s">
        <v>382</v>
      </c>
      <c r="F5" s="391" t="s">
        <v>383</v>
      </c>
      <c r="G5" s="524"/>
    </row>
    <row r="6" spans="1:218" s="2" customFormat="1" ht="36" customHeight="1">
      <c r="A6" s="232" t="s">
        <v>50</v>
      </c>
      <c r="B6" s="232" t="s">
        <v>198</v>
      </c>
      <c r="C6" s="238">
        <v>131000</v>
      </c>
      <c r="D6" s="44">
        <v>129582</v>
      </c>
      <c r="E6" s="250">
        <v>113582</v>
      </c>
      <c r="F6" s="239">
        <v>16000</v>
      </c>
      <c r="G6" s="253">
        <f>C6-E6</f>
        <v>17418</v>
      </c>
      <c r="H6" s="3"/>
      <c r="I6" s="4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</row>
    <row r="7" spans="1:218" s="2" customFormat="1" ht="34.5" customHeight="1">
      <c r="A7" s="232" t="s">
        <v>50</v>
      </c>
      <c r="B7" s="232" t="s">
        <v>197</v>
      </c>
      <c r="C7" s="238">
        <v>448000</v>
      </c>
      <c r="D7" s="32">
        <v>496348</v>
      </c>
      <c r="E7" s="73">
        <v>440798</v>
      </c>
      <c r="F7" s="240">
        <v>55550</v>
      </c>
      <c r="G7" s="254">
        <f>C7-E7</f>
        <v>7202</v>
      </c>
      <c r="H7" s="3"/>
      <c r="I7" s="4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</row>
    <row r="8" spans="1:218" s="18" customFormat="1" ht="18" customHeight="1">
      <c r="A8" s="233" t="s">
        <v>17</v>
      </c>
      <c r="B8" s="237"/>
      <c r="C8" s="241">
        <f>SUM(C6+C7)</f>
        <v>579000</v>
      </c>
      <c r="D8" s="28">
        <f>SUM(D6+D7)</f>
        <v>625930</v>
      </c>
      <c r="E8" s="29">
        <f>SUM(E6+E7)</f>
        <v>554380</v>
      </c>
      <c r="F8" s="30">
        <f>SUM(F6+F7)</f>
        <v>71550</v>
      </c>
      <c r="G8" s="248">
        <f>SUM(G6+G7)</f>
        <v>24620</v>
      </c>
      <c r="H8" s="3"/>
      <c r="I8" s="45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</row>
    <row r="9" spans="1:218" s="2" customFormat="1" ht="36" customHeight="1">
      <c r="A9" s="232" t="s">
        <v>193</v>
      </c>
      <c r="B9" s="232" t="s">
        <v>194</v>
      </c>
      <c r="C9" s="242">
        <v>43000</v>
      </c>
      <c r="D9" s="35">
        <v>56297.07</v>
      </c>
      <c r="E9" s="49">
        <v>43000</v>
      </c>
      <c r="F9" s="36">
        <f>D9-E9</f>
        <v>13297.07</v>
      </c>
      <c r="G9" s="255">
        <f>C9-E9</f>
        <v>0</v>
      </c>
      <c r="H9" s="3"/>
      <c r="I9" s="45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</row>
    <row r="10" spans="1:218" s="8" customFormat="1" ht="18" customHeight="1">
      <c r="A10" s="233" t="s">
        <v>17</v>
      </c>
      <c r="B10" s="233"/>
      <c r="C10" s="241">
        <f>SUM(C9:C9)</f>
        <v>43000</v>
      </c>
      <c r="D10" s="28">
        <f>SUM(D9:D9)</f>
        <v>56297.07</v>
      </c>
      <c r="E10" s="29">
        <f>SUM(E9:E9)</f>
        <v>43000</v>
      </c>
      <c r="F10" s="30">
        <f>SUM(F9:F9)</f>
        <v>13297.07</v>
      </c>
      <c r="G10" s="248">
        <f>SUM(G9:G9)</f>
        <v>0</v>
      </c>
      <c r="H10" s="3"/>
      <c r="I10" s="4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</row>
    <row r="11" spans="1:218" s="2" customFormat="1" ht="24" customHeight="1">
      <c r="A11" s="232" t="s">
        <v>195</v>
      </c>
      <c r="B11" s="232" t="s">
        <v>196</v>
      </c>
      <c r="C11" s="243">
        <v>72000</v>
      </c>
      <c r="D11" s="35">
        <v>84972</v>
      </c>
      <c r="E11" s="49">
        <v>71266</v>
      </c>
      <c r="F11" s="36">
        <v>13706</v>
      </c>
      <c r="G11" s="255">
        <f>C11-E11</f>
        <v>734</v>
      </c>
      <c r="H11" s="3"/>
      <c r="I11" s="4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8" customFormat="1" ht="18" customHeight="1">
      <c r="A12" s="233" t="s">
        <v>17</v>
      </c>
      <c r="B12" s="233"/>
      <c r="C12" s="241">
        <f>SUM(C11)</f>
        <v>72000</v>
      </c>
      <c r="D12" s="28">
        <f>SUM(D11)</f>
        <v>84972</v>
      </c>
      <c r="E12" s="29">
        <f>SUM(E11)</f>
        <v>71266</v>
      </c>
      <c r="F12" s="30">
        <f>SUM(F11)</f>
        <v>13706</v>
      </c>
      <c r="G12" s="248">
        <f>SUM(G11)</f>
        <v>734</v>
      </c>
      <c r="H12" s="3"/>
      <c r="I12" s="4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</row>
    <row r="13" spans="1:218" s="2" customFormat="1" ht="21.75" customHeight="1">
      <c r="A13" s="234" t="s">
        <v>0</v>
      </c>
      <c r="B13" s="232" t="s">
        <v>199</v>
      </c>
      <c r="C13" s="242">
        <v>113000</v>
      </c>
      <c r="D13" s="49">
        <v>155484</v>
      </c>
      <c r="E13" s="49">
        <v>93000</v>
      </c>
      <c r="F13" s="244">
        <v>62484</v>
      </c>
      <c r="G13" s="255">
        <f>C13-E13</f>
        <v>20000</v>
      </c>
      <c r="H13" s="3"/>
      <c r="I13" s="4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21" customHeight="1">
      <c r="A14" s="234" t="s">
        <v>0</v>
      </c>
      <c r="B14" s="232" t="s">
        <v>200</v>
      </c>
      <c r="C14" s="242">
        <v>192000</v>
      </c>
      <c r="D14" s="49">
        <v>204128.5</v>
      </c>
      <c r="E14" s="49">
        <v>160897</v>
      </c>
      <c r="F14" s="244">
        <v>43231.5</v>
      </c>
      <c r="G14" s="255">
        <f>C14-E14</f>
        <v>31103</v>
      </c>
      <c r="H14" s="3"/>
      <c r="I14" s="4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8" customFormat="1" ht="18" customHeight="1">
      <c r="A15" s="233" t="s">
        <v>17</v>
      </c>
      <c r="B15" s="233"/>
      <c r="C15" s="241">
        <f>SUM(C13:C14)</f>
        <v>305000</v>
      </c>
      <c r="D15" s="29">
        <f>D14+D13</f>
        <v>359612.5</v>
      </c>
      <c r="E15" s="29">
        <f>E14+E13</f>
        <v>253897</v>
      </c>
      <c r="F15" s="108">
        <f>F14+F13</f>
        <v>105715.5</v>
      </c>
      <c r="G15" s="248">
        <f>G14+G13</f>
        <v>51103</v>
      </c>
      <c r="H15" s="3"/>
      <c r="I15" s="4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</row>
    <row r="16" spans="1:9" s="7" customFormat="1" ht="21.75" customHeight="1">
      <c r="A16" s="235" t="s">
        <v>79</v>
      </c>
      <c r="B16" s="232" t="s">
        <v>201</v>
      </c>
      <c r="C16" s="245">
        <v>114000</v>
      </c>
      <c r="D16" s="107">
        <v>123287.36</v>
      </c>
      <c r="E16" s="107">
        <v>106972.35</v>
      </c>
      <c r="F16" s="106">
        <v>16315.01</v>
      </c>
      <c r="G16" s="249">
        <f>C16-E16</f>
        <v>7027.649999999994</v>
      </c>
      <c r="H16" s="3"/>
      <c r="I16" s="45"/>
    </row>
    <row r="17" spans="1:218" s="8" customFormat="1" ht="18" customHeight="1">
      <c r="A17" s="235" t="s">
        <v>79</v>
      </c>
      <c r="B17" s="232" t="s">
        <v>202</v>
      </c>
      <c r="C17" s="245">
        <v>314000</v>
      </c>
      <c r="D17" s="107">
        <v>398121.74</v>
      </c>
      <c r="E17" s="107">
        <v>276675</v>
      </c>
      <c r="F17" s="106">
        <v>121446.74</v>
      </c>
      <c r="G17" s="249">
        <f>C17-E17</f>
        <v>37325</v>
      </c>
      <c r="H17" s="3"/>
      <c r="I17" s="4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</row>
    <row r="18" spans="1:218" s="8" customFormat="1" ht="18" customHeight="1">
      <c r="A18" s="233" t="s">
        <v>17</v>
      </c>
      <c r="B18" s="233"/>
      <c r="C18" s="246">
        <f>SUM(C16:C17)</f>
        <v>428000</v>
      </c>
      <c r="D18" s="29">
        <f>SUM(D16:D17)</f>
        <v>521409.1</v>
      </c>
      <c r="E18" s="29">
        <f>SUM(E16:E17)</f>
        <v>383647.35</v>
      </c>
      <c r="F18" s="108">
        <f>SUM(F16:F17)</f>
        <v>137761.75</v>
      </c>
      <c r="G18" s="248">
        <f>SUM(G16:G17)</f>
        <v>44352.649999999994</v>
      </c>
      <c r="H18" s="3"/>
      <c r="I18" s="4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</row>
    <row r="19" spans="1:9" s="7" customFormat="1" ht="18" customHeight="1">
      <c r="A19" s="232" t="s">
        <v>203</v>
      </c>
      <c r="B19" s="232" t="s">
        <v>204</v>
      </c>
      <c r="C19" s="478">
        <v>832000</v>
      </c>
      <c r="D19" s="479">
        <v>925650</v>
      </c>
      <c r="E19" s="87">
        <v>832000</v>
      </c>
      <c r="F19" s="480">
        <v>93650</v>
      </c>
      <c r="G19" s="249">
        <f>C19-E19</f>
        <v>0</v>
      </c>
      <c r="H19" s="3"/>
      <c r="I19" s="45"/>
    </row>
    <row r="20" spans="1:218" s="8" customFormat="1" ht="18" customHeight="1" thickBot="1">
      <c r="A20" s="236" t="s">
        <v>17</v>
      </c>
      <c r="B20" s="236"/>
      <c r="C20" s="247">
        <f>C19</f>
        <v>832000</v>
      </c>
      <c r="D20" s="31">
        <f>D19</f>
        <v>925650</v>
      </c>
      <c r="E20" s="251">
        <f>E19</f>
        <v>832000</v>
      </c>
      <c r="F20" s="231">
        <f>F19</f>
        <v>93650</v>
      </c>
      <c r="G20" s="256">
        <f>G19</f>
        <v>0</v>
      </c>
      <c r="H20" s="3"/>
      <c r="I20" s="45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</row>
    <row r="21" spans="1:9" s="7" customFormat="1" ht="29.25" customHeight="1">
      <c r="A21" s="534" t="s">
        <v>389</v>
      </c>
      <c r="B21" s="535"/>
      <c r="C21" s="484">
        <f>C20+C18+C15+C12+C10+C8</f>
        <v>2259000</v>
      </c>
      <c r="D21" s="484">
        <f>D20+D18+D15+D12+D10+D8</f>
        <v>2573870.67</v>
      </c>
      <c r="E21" s="485">
        <f>E20+E18+E15+E12+E10+E8</f>
        <v>2138190.35</v>
      </c>
      <c r="F21" s="484">
        <f>F20+F18+F15+F12+F10+F8</f>
        <v>435680.32</v>
      </c>
      <c r="G21" s="485">
        <f>G20+G18+G15+G12+G10+G8</f>
        <v>120809.65</v>
      </c>
      <c r="H21" s="3"/>
      <c r="I21" s="45"/>
    </row>
    <row r="22" spans="1:218" s="8" customFormat="1" ht="15.75" customHeight="1">
      <c r="A22" s="530" t="s">
        <v>390</v>
      </c>
      <c r="B22" s="531"/>
      <c r="C22" s="486">
        <v>2259000</v>
      </c>
      <c r="D22" s="486"/>
      <c r="E22" s="486">
        <v>2240848</v>
      </c>
      <c r="F22" s="486"/>
      <c r="G22" s="487">
        <v>102657.65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</row>
    <row r="23" spans="1:218" s="8" customFormat="1" ht="1.5" customHeight="1">
      <c r="A23" s="9"/>
      <c r="B23" s="118"/>
      <c r="C23" s="118"/>
      <c r="D23" s="118"/>
      <c r="E23" s="252"/>
      <c r="F23" s="118"/>
      <c r="G23" s="25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</row>
    <row r="24" spans="1:218" s="10" customFormat="1" ht="17.25" customHeight="1">
      <c r="A24" s="15"/>
      <c r="B24" s="118"/>
      <c r="C24" s="118"/>
      <c r="D24" s="118"/>
      <c r="E24" s="252"/>
      <c r="F24" s="118"/>
      <c r="G24" s="252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</row>
    <row r="25" ht="12.75">
      <c r="F25" s="252"/>
    </row>
  </sheetData>
  <mergeCells count="9">
    <mergeCell ref="A22:B22"/>
    <mergeCell ref="A1:G2"/>
    <mergeCell ref="A3:G3"/>
    <mergeCell ref="G4:G5"/>
    <mergeCell ref="A21:B21"/>
    <mergeCell ref="A4:A5"/>
    <mergeCell ref="B4:B5"/>
    <mergeCell ref="C4:C5"/>
    <mergeCell ref="D4:F4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&amp;RPříloha č. 4b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L133"/>
  <sheetViews>
    <sheetView workbookViewId="0" topLeftCell="B1">
      <pane ySplit="5" topLeftCell="BM63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0.71875" style="1" hidden="1" customWidth="1"/>
    <col min="2" max="2" width="17.57421875" style="15" customWidth="1"/>
    <col min="3" max="3" width="33.7109375" style="15" customWidth="1"/>
    <col min="4" max="4" width="11.8515625" style="16" customWidth="1"/>
    <col min="5" max="7" width="11.8515625" style="92" customWidth="1"/>
    <col min="8" max="8" width="12.57421875" style="92" customWidth="1"/>
    <col min="9" max="9" width="10.8515625" style="92" customWidth="1"/>
    <col min="10" max="10" width="9.28125" style="439" customWidth="1"/>
    <col min="11" max="11" width="9.7109375" style="0" bestFit="1" customWidth="1"/>
    <col min="12" max="12" width="10.140625" style="0" bestFit="1" customWidth="1"/>
  </cols>
  <sheetData>
    <row r="1" spans="1:9" ht="12.75">
      <c r="A1" s="543" t="s">
        <v>396</v>
      </c>
      <c r="B1" s="543"/>
      <c r="C1" s="543"/>
      <c r="D1" s="543"/>
      <c r="E1" s="543"/>
      <c r="F1" s="543"/>
      <c r="G1" s="543"/>
      <c r="H1" s="543"/>
      <c r="I1" s="543"/>
    </row>
    <row r="2" spans="1:9" ht="12.75">
      <c r="A2" s="544" t="s">
        <v>375</v>
      </c>
      <c r="B2" s="544"/>
      <c r="C2" s="544"/>
      <c r="D2" s="544"/>
      <c r="E2" s="544"/>
      <c r="F2" s="544"/>
      <c r="G2" s="544"/>
      <c r="H2" s="544"/>
      <c r="I2" s="544"/>
    </row>
    <row r="3" spans="1:6" ht="13.5" thickBot="1">
      <c r="A3" s="19"/>
      <c r="B3" s="14"/>
      <c r="C3" s="14"/>
      <c r="F3" s="111"/>
    </row>
    <row r="4" spans="1:9" ht="13.5" thickBot="1">
      <c r="A4" s="545" t="e">
        <f>-A2</f>
        <v>#VALUE!</v>
      </c>
      <c r="B4" s="547" t="s">
        <v>14</v>
      </c>
      <c r="C4" s="549" t="s">
        <v>11</v>
      </c>
      <c r="D4" s="551" t="s">
        <v>12</v>
      </c>
      <c r="E4" s="553" t="s">
        <v>23</v>
      </c>
      <c r="F4" s="555" t="s">
        <v>15</v>
      </c>
      <c r="G4" s="556"/>
      <c r="H4" s="557"/>
      <c r="I4" s="558" t="s">
        <v>380</v>
      </c>
    </row>
    <row r="5" spans="1:9" ht="30.75" customHeight="1" thickBot="1">
      <c r="A5" s="546"/>
      <c r="B5" s="548"/>
      <c r="C5" s="550"/>
      <c r="D5" s="552"/>
      <c r="E5" s="554"/>
      <c r="F5" s="451" t="s">
        <v>13</v>
      </c>
      <c r="G5" s="123" t="s">
        <v>384</v>
      </c>
      <c r="H5" s="452" t="s">
        <v>385</v>
      </c>
      <c r="I5" s="559"/>
    </row>
    <row r="6" spans="1:11" ht="15.75" customHeight="1">
      <c r="A6" s="146">
        <v>1</v>
      </c>
      <c r="B6" s="124" t="s">
        <v>115</v>
      </c>
      <c r="C6" s="163" t="s">
        <v>119</v>
      </c>
      <c r="D6" s="84">
        <v>314000</v>
      </c>
      <c r="E6" s="112">
        <v>296029</v>
      </c>
      <c r="F6" s="213">
        <v>328922.53</v>
      </c>
      <c r="G6" s="125">
        <f>E6</f>
        <v>296029</v>
      </c>
      <c r="H6" s="191">
        <f>F6-G6</f>
        <v>32893.53000000003</v>
      </c>
      <c r="I6" s="217">
        <f>D6-E6</f>
        <v>17971</v>
      </c>
      <c r="K6" s="83"/>
    </row>
    <row r="7" spans="1:11" ht="15.75" customHeight="1">
      <c r="A7" s="146"/>
      <c r="B7" s="152" t="s">
        <v>17</v>
      </c>
      <c r="C7" s="164"/>
      <c r="D7" s="178">
        <f aca="true" t="shared" si="0" ref="D7:I7">SUM(D6:D6)</f>
        <v>314000</v>
      </c>
      <c r="E7" s="440">
        <f t="shared" si="0"/>
        <v>296029</v>
      </c>
      <c r="F7" s="192">
        <f t="shared" si="0"/>
        <v>328922.53</v>
      </c>
      <c r="G7" s="126">
        <f t="shared" si="0"/>
        <v>296029</v>
      </c>
      <c r="H7" s="193">
        <f t="shared" si="0"/>
        <v>32893.53000000003</v>
      </c>
      <c r="I7" s="218">
        <f t="shared" si="0"/>
        <v>17971</v>
      </c>
      <c r="K7" s="83"/>
    </row>
    <row r="8" spans="1:11" ht="23.25" customHeight="1">
      <c r="A8" s="146">
        <v>2</v>
      </c>
      <c r="B8" s="124" t="s">
        <v>16</v>
      </c>
      <c r="C8" s="257" t="s">
        <v>124</v>
      </c>
      <c r="D8" s="84">
        <v>350000</v>
      </c>
      <c r="E8" s="112">
        <v>350000</v>
      </c>
      <c r="F8" s="214">
        <v>586400</v>
      </c>
      <c r="G8" s="93">
        <v>350000</v>
      </c>
      <c r="H8" s="194">
        <f>F8-G8</f>
        <v>236400</v>
      </c>
      <c r="I8" s="219">
        <f>D8-G8</f>
        <v>0</v>
      </c>
      <c r="K8" s="83"/>
    </row>
    <row r="9" spans="1:11" ht="12.75" customHeight="1">
      <c r="A9" s="146">
        <v>3</v>
      </c>
      <c r="B9" s="124" t="s">
        <v>16</v>
      </c>
      <c r="C9" s="165" t="s">
        <v>123</v>
      </c>
      <c r="D9" s="84">
        <v>160000</v>
      </c>
      <c r="E9" s="112">
        <v>160000</v>
      </c>
      <c r="F9" s="214">
        <v>240537</v>
      </c>
      <c r="G9" s="93">
        <v>160000</v>
      </c>
      <c r="H9" s="194">
        <f>F9-G9</f>
        <v>80537</v>
      </c>
      <c r="I9" s="219">
        <f>D9-G9</f>
        <v>0</v>
      </c>
      <c r="K9" s="83"/>
    </row>
    <row r="10" spans="1:11" ht="13.5" customHeight="1">
      <c r="A10" s="146"/>
      <c r="B10" s="153" t="s">
        <v>17</v>
      </c>
      <c r="C10" s="166"/>
      <c r="D10" s="179">
        <f aca="true" t="shared" si="1" ref="D10:I10">SUM(D8:D9)</f>
        <v>510000</v>
      </c>
      <c r="E10" s="440">
        <f t="shared" si="1"/>
        <v>510000</v>
      </c>
      <c r="F10" s="192">
        <f t="shared" si="1"/>
        <v>826937</v>
      </c>
      <c r="G10" s="126">
        <f t="shared" si="1"/>
        <v>510000</v>
      </c>
      <c r="H10" s="193">
        <f t="shared" si="1"/>
        <v>316937</v>
      </c>
      <c r="I10" s="218">
        <f t="shared" si="1"/>
        <v>0</v>
      </c>
      <c r="K10" s="83"/>
    </row>
    <row r="11" spans="1:11" ht="12.75" customHeight="1">
      <c r="A11" s="146">
        <v>4</v>
      </c>
      <c r="B11" s="124" t="s">
        <v>18</v>
      </c>
      <c r="C11" s="163" t="s">
        <v>128</v>
      </c>
      <c r="D11" s="84">
        <v>300000</v>
      </c>
      <c r="E11" s="112">
        <v>300000</v>
      </c>
      <c r="F11" s="214">
        <v>760606</v>
      </c>
      <c r="G11" s="93">
        <v>300000</v>
      </c>
      <c r="H11" s="195">
        <f>F11-G11</f>
        <v>460606</v>
      </c>
      <c r="I11" s="219">
        <v>0</v>
      </c>
      <c r="K11" s="83"/>
    </row>
    <row r="12" spans="1:11" ht="15.75" customHeight="1">
      <c r="A12" s="146"/>
      <c r="B12" s="153" t="s">
        <v>17</v>
      </c>
      <c r="C12" s="166"/>
      <c r="D12" s="179">
        <f aca="true" t="shared" si="2" ref="D12:I12">SUM(D11:D11)</f>
        <v>300000</v>
      </c>
      <c r="E12" s="440">
        <f t="shared" si="2"/>
        <v>300000</v>
      </c>
      <c r="F12" s="192">
        <f t="shared" si="2"/>
        <v>760606</v>
      </c>
      <c r="G12" s="126">
        <f t="shared" si="2"/>
        <v>300000</v>
      </c>
      <c r="H12" s="193">
        <f t="shared" si="2"/>
        <v>460606</v>
      </c>
      <c r="I12" s="218">
        <f t="shared" si="2"/>
        <v>0</v>
      </c>
      <c r="K12" s="83"/>
    </row>
    <row r="13" spans="1:11" ht="18" customHeight="1">
      <c r="A13" s="146">
        <v>5</v>
      </c>
      <c r="B13" s="154" t="s">
        <v>129</v>
      </c>
      <c r="C13" s="163" t="s">
        <v>25</v>
      </c>
      <c r="D13" s="180">
        <v>314000</v>
      </c>
      <c r="E13" s="112">
        <v>314000</v>
      </c>
      <c r="F13" s="213">
        <v>349319.74</v>
      </c>
      <c r="G13" s="125">
        <f>E13</f>
        <v>314000</v>
      </c>
      <c r="H13" s="191">
        <f>F13-G13</f>
        <v>35319.73999999999</v>
      </c>
      <c r="I13" s="217">
        <f aca="true" t="shared" si="3" ref="I13:I62">D13-E13</f>
        <v>0</v>
      </c>
      <c r="K13" s="83"/>
    </row>
    <row r="14" spans="1:11" ht="12.75">
      <c r="A14" s="146"/>
      <c r="B14" s="155" t="s">
        <v>17</v>
      </c>
      <c r="C14" s="167"/>
      <c r="D14" s="181">
        <f>D13</f>
        <v>314000</v>
      </c>
      <c r="E14" s="441">
        <f>SUM(E13)</f>
        <v>314000</v>
      </c>
      <c r="F14" s="196">
        <f>SUM(F13)</f>
        <v>349319.74</v>
      </c>
      <c r="G14" s="127">
        <f>SUM(G13)</f>
        <v>314000</v>
      </c>
      <c r="H14" s="197">
        <f>SUM(H13)</f>
        <v>35319.73999999999</v>
      </c>
      <c r="I14" s="220">
        <f>SUM(I13)</f>
        <v>0</v>
      </c>
      <c r="K14" s="83"/>
    </row>
    <row r="15" spans="1:11" ht="15.75" customHeight="1">
      <c r="A15" s="146">
        <v>6</v>
      </c>
      <c r="B15" s="124" t="s">
        <v>104</v>
      </c>
      <c r="C15" s="163" t="s">
        <v>386</v>
      </c>
      <c r="D15" s="84">
        <v>280000</v>
      </c>
      <c r="E15" s="112">
        <v>275000</v>
      </c>
      <c r="F15" s="214">
        <v>340519</v>
      </c>
      <c r="G15" s="93">
        <f>E15</f>
        <v>275000</v>
      </c>
      <c r="H15" s="194">
        <f>F15-G15</f>
        <v>65519</v>
      </c>
      <c r="I15" s="219">
        <f t="shared" si="3"/>
        <v>5000</v>
      </c>
      <c r="K15" s="83"/>
    </row>
    <row r="16" spans="1:11" ht="12.75">
      <c r="A16" s="146"/>
      <c r="B16" s="153" t="s">
        <v>17</v>
      </c>
      <c r="C16" s="166"/>
      <c r="D16" s="179">
        <f aca="true" t="shared" si="4" ref="D16:I16">SUM(D15:D15)</f>
        <v>280000</v>
      </c>
      <c r="E16" s="440">
        <f t="shared" si="4"/>
        <v>275000</v>
      </c>
      <c r="F16" s="192">
        <f t="shared" si="4"/>
        <v>340519</v>
      </c>
      <c r="G16" s="126">
        <f t="shared" si="4"/>
        <v>275000</v>
      </c>
      <c r="H16" s="193">
        <f t="shared" si="4"/>
        <v>65519</v>
      </c>
      <c r="I16" s="218">
        <f t="shared" si="4"/>
        <v>5000</v>
      </c>
      <c r="K16" s="83"/>
    </row>
    <row r="17" spans="1:11" ht="13.5" customHeight="1">
      <c r="A17" s="146">
        <f>A15+1</f>
        <v>7</v>
      </c>
      <c r="B17" s="124" t="s">
        <v>113</v>
      </c>
      <c r="C17" s="137" t="s">
        <v>24</v>
      </c>
      <c r="D17" s="84">
        <v>350000</v>
      </c>
      <c r="E17" s="112">
        <v>0</v>
      </c>
      <c r="F17" s="213">
        <v>0</v>
      </c>
      <c r="G17" s="125">
        <f>E17</f>
        <v>0</v>
      </c>
      <c r="H17" s="191">
        <f>F17-G17</f>
        <v>0</v>
      </c>
      <c r="I17" s="217">
        <f t="shared" si="3"/>
        <v>350000</v>
      </c>
      <c r="K17" s="83"/>
    </row>
    <row r="18" spans="1:11" ht="12.75">
      <c r="A18" s="146"/>
      <c r="B18" s="153" t="s">
        <v>17</v>
      </c>
      <c r="C18" s="166"/>
      <c r="D18" s="179">
        <f aca="true" t="shared" si="5" ref="D18:I18">SUM(D17)</f>
        <v>350000</v>
      </c>
      <c r="E18" s="440">
        <f t="shared" si="5"/>
        <v>0</v>
      </c>
      <c r="F18" s="192">
        <f t="shared" si="5"/>
        <v>0</v>
      </c>
      <c r="G18" s="126">
        <f t="shared" si="5"/>
        <v>0</v>
      </c>
      <c r="H18" s="193">
        <f t="shared" si="5"/>
        <v>0</v>
      </c>
      <c r="I18" s="218">
        <f t="shared" si="5"/>
        <v>350000</v>
      </c>
      <c r="K18" s="83"/>
    </row>
    <row r="19" spans="1:11" ht="14.25" customHeight="1">
      <c r="A19" s="146">
        <v>8</v>
      </c>
      <c r="B19" s="124" t="s">
        <v>130</v>
      </c>
      <c r="C19" s="137" t="s">
        <v>131</v>
      </c>
      <c r="D19" s="84">
        <v>270000</v>
      </c>
      <c r="E19" s="112">
        <v>267100</v>
      </c>
      <c r="F19" s="214">
        <v>320200</v>
      </c>
      <c r="G19" s="93">
        <f>E19</f>
        <v>267100</v>
      </c>
      <c r="H19" s="194">
        <f>F19-G19</f>
        <v>53100</v>
      </c>
      <c r="I19" s="219">
        <f t="shared" si="3"/>
        <v>2900</v>
      </c>
      <c r="K19" s="83"/>
    </row>
    <row r="20" spans="1:11" ht="15" customHeight="1">
      <c r="A20" s="146"/>
      <c r="B20" s="153" t="s">
        <v>17</v>
      </c>
      <c r="C20" s="166"/>
      <c r="D20" s="179">
        <f aca="true" t="shared" si="6" ref="D20:I20">SUM(D19)</f>
        <v>270000</v>
      </c>
      <c r="E20" s="440">
        <f t="shared" si="6"/>
        <v>267100</v>
      </c>
      <c r="F20" s="192">
        <f t="shared" si="6"/>
        <v>320200</v>
      </c>
      <c r="G20" s="126">
        <f t="shared" si="6"/>
        <v>267100</v>
      </c>
      <c r="H20" s="193">
        <f t="shared" si="6"/>
        <v>53100</v>
      </c>
      <c r="I20" s="218">
        <f t="shared" si="6"/>
        <v>2900</v>
      </c>
      <c r="K20" s="83"/>
    </row>
    <row r="21" spans="1:11" ht="13.5" customHeight="1">
      <c r="A21" s="146">
        <v>9</v>
      </c>
      <c r="B21" s="124" t="s">
        <v>106</v>
      </c>
      <c r="C21" s="137" t="s">
        <v>132</v>
      </c>
      <c r="D21" s="84">
        <v>349000</v>
      </c>
      <c r="E21" s="112">
        <f>G21</f>
        <v>345208</v>
      </c>
      <c r="F21" s="213">
        <v>557337</v>
      </c>
      <c r="G21" s="125">
        <v>345208</v>
      </c>
      <c r="H21" s="191">
        <f>F21-G21</f>
        <v>212129</v>
      </c>
      <c r="I21" s="217">
        <f t="shared" si="3"/>
        <v>3792</v>
      </c>
      <c r="K21" s="83"/>
    </row>
    <row r="22" spans="1:11" ht="13.5" customHeight="1">
      <c r="A22" s="146"/>
      <c r="B22" s="153" t="s">
        <v>17</v>
      </c>
      <c r="C22" s="166"/>
      <c r="D22" s="179">
        <f aca="true" t="shared" si="7" ref="D22:I22">SUM(D21)</f>
        <v>349000</v>
      </c>
      <c r="E22" s="440">
        <f t="shared" si="7"/>
        <v>345208</v>
      </c>
      <c r="F22" s="192">
        <f t="shared" si="7"/>
        <v>557337</v>
      </c>
      <c r="G22" s="126">
        <f t="shared" si="7"/>
        <v>345208</v>
      </c>
      <c r="H22" s="193">
        <f t="shared" si="7"/>
        <v>212129</v>
      </c>
      <c r="I22" s="218">
        <f t="shared" si="7"/>
        <v>3792</v>
      </c>
      <c r="K22" s="83"/>
    </row>
    <row r="23" spans="1:11" ht="14.25" customHeight="1">
      <c r="A23" s="146">
        <f>A21+1</f>
        <v>10</v>
      </c>
      <c r="B23" s="124" t="s">
        <v>133</v>
      </c>
      <c r="C23" s="137" t="s">
        <v>134</v>
      </c>
      <c r="D23" s="84">
        <v>180000</v>
      </c>
      <c r="E23" s="112">
        <f>G23</f>
        <v>165248.75</v>
      </c>
      <c r="F23" s="213">
        <v>199951</v>
      </c>
      <c r="G23" s="125">
        <v>165248.75</v>
      </c>
      <c r="H23" s="191">
        <f>F23-G23</f>
        <v>34702.25</v>
      </c>
      <c r="I23" s="217">
        <f t="shared" si="3"/>
        <v>14751.25</v>
      </c>
      <c r="K23" s="83"/>
    </row>
    <row r="24" spans="1:11" ht="13.5" customHeight="1">
      <c r="A24" s="146"/>
      <c r="B24" s="156" t="s">
        <v>17</v>
      </c>
      <c r="C24" s="168"/>
      <c r="D24" s="182">
        <f aca="true" t="shared" si="8" ref="D24:I24">SUM(D23)</f>
        <v>180000</v>
      </c>
      <c r="E24" s="442">
        <f t="shared" si="8"/>
        <v>165248.75</v>
      </c>
      <c r="F24" s="198">
        <f t="shared" si="8"/>
        <v>199951</v>
      </c>
      <c r="G24" s="128">
        <f t="shared" si="8"/>
        <v>165248.75</v>
      </c>
      <c r="H24" s="199">
        <f t="shared" si="8"/>
        <v>34702.25</v>
      </c>
      <c r="I24" s="221">
        <f t="shared" si="8"/>
        <v>14751.25</v>
      </c>
      <c r="K24" s="83"/>
    </row>
    <row r="25" spans="1:11" s="1" customFormat="1" ht="13.5" customHeight="1">
      <c r="A25" s="146">
        <v>11</v>
      </c>
      <c r="B25" s="129" t="s">
        <v>116</v>
      </c>
      <c r="C25" s="169" t="s">
        <v>25</v>
      </c>
      <c r="D25" s="183">
        <v>349000</v>
      </c>
      <c r="E25" s="113">
        <v>337000</v>
      </c>
      <c r="F25" s="214">
        <v>375500</v>
      </c>
      <c r="G25" s="93">
        <v>337000</v>
      </c>
      <c r="H25" s="194">
        <v>38500</v>
      </c>
      <c r="I25" s="219">
        <f t="shared" si="3"/>
        <v>12000</v>
      </c>
      <c r="J25" s="439"/>
      <c r="K25" s="83"/>
    </row>
    <row r="26" spans="1:11" ht="13.5" customHeight="1">
      <c r="A26" s="146"/>
      <c r="B26" s="157" t="s">
        <v>17</v>
      </c>
      <c r="C26" s="170"/>
      <c r="D26" s="184">
        <f>SUM(D25:D25)</f>
        <v>349000</v>
      </c>
      <c r="E26" s="443">
        <f>SUM(E25:E25)</f>
        <v>337000</v>
      </c>
      <c r="F26" s="203">
        <f>SUM(F25:F25)</f>
        <v>375500</v>
      </c>
      <c r="G26" s="131">
        <f>SUM(G25:G25)</f>
        <v>337000</v>
      </c>
      <c r="H26" s="201">
        <f>SUM(H25:H25)</f>
        <v>38500</v>
      </c>
      <c r="I26" s="222">
        <f t="shared" si="3"/>
        <v>12000</v>
      </c>
      <c r="K26" s="83"/>
    </row>
    <row r="27" spans="1:12" ht="12.75" customHeight="1">
      <c r="A27" s="146">
        <v>12</v>
      </c>
      <c r="B27" s="124" t="s">
        <v>135</v>
      </c>
      <c r="C27" s="137" t="s">
        <v>24</v>
      </c>
      <c r="D27" s="84">
        <v>346000</v>
      </c>
      <c r="E27" s="112">
        <v>326451</v>
      </c>
      <c r="F27" s="112">
        <v>362724</v>
      </c>
      <c r="G27" s="125">
        <f>E27</f>
        <v>326451</v>
      </c>
      <c r="H27" s="191">
        <v>36273</v>
      </c>
      <c r="I27" s="217">
        <f t="shared" si="3"/>
        <v>19549</v>
      </c>
      <c r="K27" s="83"/>
      <c r="L27" s="103"/>
    </row>
    <row r="28" spans="1:11" ht="13.5" customHeight="1">
      <c r="A28" s="146"/>
      <c r="B28" s="152" t="s">
        <v>17</v>
      </c>
      <c r="C28" s="164"/>
      <c r="D28" s="178">
        <f aca="true" t="shared" si="9" ref="D28:I28">SUM(D27)</f>
        <v>346000</v>
      </c>
      <c r="E28" s="440">
        <f t="shared" si="9"/>
        <v>326451</v>
      </c>
      <c r="F28" s="192">
        <f t="shared" si="9"/>
        <v>362724</v>
      </c>
      <c r="G28" s="126">
        <f t="shared" si="9"/>
        <v>326451</v>
      </c>
      <c r="H28" s="193">
        <f t="shared" si="9"/>
        <v>36273</v>
      </c>
      <c r="I28" s="218">
        <f t="shared" si="9"/>
        <v>19549</v>
      </c>
      <c r="K28" s="83"/>
    </row>
    <row r="29" spans="1:11" ht="17.25" customHeight="1">
      <c r="A29" s="146">
        <v>13</v>
      </c>
      <c r="B29" s="129" t="s">
        <v>136</v>
      </c>
      <c r="C29" s="169" t="s">
        <v>137</v>
      </c>
      <c r="D29" s="183">
        <v>300000</v>
      </c>
      <c r="E29" s="114">
        <v>289737</v>
      </c>
      <c r="F29" s="213">
        <v>321930</v>
      </c>
      <c r="G29" s="125">
        <f>E29</f>
        <v>289737</v>
      </c>
      <c r="H29" s="191">
        <f>F29-G29</f>
        <v>32193</v>
      </c>
      <c r="I29" s="217">
        <f t="shared" si="3"/>
        <v>10263</v>
      </c>
      <c r="K29" s="83"/>
    </row>
    <row r="30" spans="1:11" ht="13.5" customHeight="1">
      <c r="A30" s="146"/>
      <c r="B30" s="157" t="s">
        <v>17</v>
      </c>
      <c r="C30" s="170"/>
      <c r="D30" s="184">
        <f aca="true" t="shared" si="10" ref="D30:I30">SUM(D29)</f>
        <v>300000</v>
      </c>
      <c r="E30" s="443">
        <f t="shared" si="10"/>
        <v>289737</v>
      </c>
      <c r="F30" s="200">
        <f t="shared" si="10"/>
        <v>321930</v>
      </c>
      <c r="G30" s="130">
        <f t="shared" si="10"/>
        <v>289737</v>
      </c>
      <c r="H30" s="202">
        <f t="shared" si="10"/>
        <v>32193</v>
      </c>
      <c r="I30" s="223">
        <f t="shared" si="10"/>
        <v>10263</v>
      </c>
      <c r="K30" s="83"/>
    </row>
    <row r="31" spans="1:11" ht="16.5" customHeight="1">
      <c r="A31" s="146">
        <f>A29+1</f>
        <v>14</v>
      </c>
      <c r="B31" s="124" t="s">
        <v>30</v>
      </c>
      <c r="C31" s="137" t="s">
        <v>138</v>
      </c>
      <c r="D31" s="84">
        <v>150000</v>
      </c>
      <c r="E31" s="112">
        <v>136175</v>
      </c>
      <c r="F31" s="213">
        <v>192350.68</v>
      </c>
      <c r="G31" s="125">
        <f>E31</f>
        <v>136175</v>
      </c>
      <c r="H31" s="191">
        <f>F31-G31</f>
        <v>56175.67999999999</v>
      </c>
      <c r="I31" s="217">
        <f t="shared" si="3"/>
        <v>13825</v>
      </c>
      <c r="K31" s="83"/>
    </row>
    <row r="32" spans="1:11" ht="13.5" customHeight="1">
      <c r="A32" s="146"/>
      <c r="B32" s="152" t="s">
        <v>17</v>
      </c>
      <c r="C32" s="164"/>
      <c r="D32" s="178">
        <f aca="true" t="shared" si="11" ref="D32:I32">SUM(D31)</f>
        <v>150000</v>
      </c>
      <c r="E32" s="440">
        <f t="shared" si="11"/>
        <v>136175</v>
      </c>
      <c r="F32" s="192">
        <f t="shared" si="11"/>
        <v>192350.68</v>
      </c>
      <c r="G32" s="126">
        <f t="shared" si="11"/>
        <v>136175</v>
      </c>
      <c r="H32" s="193">
        <f t="shared" si="11"/>
        <v>56175.67999999999</v>
      </c>
      <c r="I32" s="218">
        <f t="shared" si="11"/>
        <v>13825</v>
      </c>
      <c r="K32" s="83"/>
    </row>
    <row r="33" spans="1:11" ht="15.75" customHeight="1">
      <c r="A33" s="146">
        <f>A31+1</f>
        <v>15</v>
      </c>
      <c r="B33" s="124" t="s">
        <v>101</v>
      </c>
      <c r="C33" s="163" t="s">
        <v>139</v>
      </c>
      <c r="D33" s="84">
        <v>300000</v>
      </c>
      <c r="E33" s="112">
        <v>282643</v>
      </c>
      <c r="F33" s="213">
        <v>365287</v>
      </c>
      <c r="G33" s="125">
        <f>E33</f>
        <v>282643</v>
      </c>
      <c r="H33" s="191">
        <f>F33-G33</f>
        <v>82644</v>
      </c>
      <c r="I33" s="217">
        <f t="shared" si="3"/>
        <v>17357</v>
      </c>
      <c r="K33" s="83"/>
    </row>
    <row r="34" spans="1:11" ht="16.5" customHeight="1">
      <c r="A34" s="146">
        <v>16</v>
      </c>
      <c r="B34" s="124" t="s">
        <v>101</v>
      </c>
      <c r="C34" s="163" t="s">
        <v>140</v>
      </c>
      <c r="D34" s="84">
        <v>495000</v>
      </c>
      <c r="E34" s="112">
        <v>495000</v>
      </c>
      <c r="F34" s="213">
        <v>1046896.84</v>
      </c>
      <c r="G34" s="125">
        <v>495000</v>
      </c>
      <c r="H34" s="191">
        <v>551896.84</v>
      </c>
      <c r="I34" s="217">
        <f t="shared" si="3"/>
        <v>0</v>
      </c>
      <c r="K34" s="83"/>
    </row>
    <row r="35" spans="1:11" ht="13.5" customHeight="1">
      <c r="A35" s="146"/>
      <c r="B35" s="153" t="s">
        <v>17</v>
      </c>
      <c r="C35" s="166"/>
      <c r="D35" s="179">
        <f>SUM(D33+D34)</f>
        <v>795000</v>
      </c>
      <c r="E35" s="440">
        <f>E34+E33</f>
        <v>777643</v>
      </c>
      <c r="F35" s="192">
        <f>F34+F33</f>
        <v>1412183.8399999999</v>
      </c>
      <c r="G35" s="126">
        <f>G34+G33</f>
        <v>777643</v>
      </c>
      <c r="H35" s="193">
        <f>H34+H33</f>
        <v>634540.84</v>
      </c>
      <c r="I35" s="218">
        <f>I34+I33</f>
        <v>17357</v>
      </c>
      <c r="K35" s="83"/>
    </row>
    <row r="36" spans="1:11" ht="13.5" customHeight="1">
      <c r="A36" s="146">
        <v>17</v>
      </c>
      <c r="B36" s="124" t="s">
        <v>102</v>
      </c>
      <c r="C36" s="137" t="s">
        <v>141</v>
      </c>
      <c r="D36" s="84">
        <v>350000</v>
      </c>
      <c r="E36" s="112">
        <v>342568</v>
      </c>
      <c r="F36" s="213">
        <v>481137</v>
      </c>
      <c r="G36" s="125">
        <f>E36</f>
        <v>342568</v>
      </c>
      <c r="H36" s="191">
        <f>F36-G36</f>
        <v>138569</v>
      </c>
      <c r="I36" s="217">
        <f t="shared" si="3"/>
        <v>7432</v>
      </c>
      <c r="K36" s="83"/>
    </row>
    <row r="37" spans="1:11" ht="15.75" customHeight="1">
      <c r="A37" s="146">
        <f>A36+1</f>
        <v>18</v>
      </c>
      <c r="B37" s="124" t="s">
        <v>102</v>
      </c>
      <c r="C37" s="137" t="s">
        <v>142</v>
      </c>
      <c r="D37" s="84">
        <v>232000</v>
      </c>
      <c r="E37" s="112">
        <v>189619</v>
      </c>
      <c r="F37" s="213">
        <v>210688</v>
      </c>
      <c r="G37" s="125">
        <f>E37</f>
        <v>189619</v>
      </c>
      <c r="H37" s="191">
        <f>F37-G37</f>
        <v>21069</v>
      </c>
      <c r="I37" s="217">
        <f t="shared" si="3"/>
        <v>42381</v>
      </c>
      <c r="K37" s="83"/>
    </row>
    <row r="38" spans="1:11" ht="13.5" customHeight="1">
      <c r="A38" s="146"/>
      <c r="B38" s="152" t="s">
        <v>17</v>
      </c>
      <c r="C38" s="164"/>
      <c r="D38" s="178">
        <f aca="true" t="shared" si="12" ref="D38:I38">SUM(D36:D37)</f>
        <v>582000</v>
      </c>
      <c r="E38" s="440">
        <f t="shared" si="12"/>
        <v>532187</v>
      </c>
      <c r="F38" s="192">
        <f t="shared" si="12"/>
        <v>691825</v>
      </c>
      <c r="G38" s="126">
        <f t="shared" si="12"/>
        <v>532187</v>
      </c>
      <c r="H38" s="193">
        <f t="shared" si="12"/>
        <v>159638</v>
      </c>
      <c r="I38" s="218">
        <f t="shared" si="12"/>
        <v>49813</v>
      </c>
      <c r="K38" s="83"/>
    </row>
    <row r="39" spans="1:11" ht="13.5" customHeight="1">
      <c r="A39" s="146">
        <f>A37+1</f>
        <v>19</v>
      </c>
      <c r="B39" s="124" t="s">
        <v>397</v>
      </c>
      <c r="C39" s="137" t="s">
        <v>143</v>
      </c>
      <c r="D39" s="84">
        <v>350000</v>
      </c>
      <c r="E39" s="112">
        <v>321444</v>
      </c>
      <c r="F39" s="213">
        <v>363888</v>
      </c>
      <c r="G39" s="125">
        <f>E39</f>
        <v>321444</v>
      </c>
      <c r="H39" s="191">
        <f>F39-G39</f>
        <v>42444</v>
      </c>
      <c r="I39" s="217">
        <f t="shared" si="3"/>
        <v>28556</v>
      </c>
      <c r="K39" s="83"/>
    </row>
    <row r="40" spans="1:11" ht="13.5" customHeight="1">
      <c r="A40" s="146"/>
      <c r="B40" s="153" t="s">
        <v>17</v>
      </c>
      <c r="C40" s="166"/>
      <c r="D40" s="179">
        <f aca="true" t="shared" si="13" ref="D40:I40">SUM(D39)</f>
        <v>350000</v>
      </c>
      <c r="E40" s="440">
        <f t="shared" si="13"/>
        <v>321444</v>
      </c>
      <c r="F40" s="192">
        <f t="shared" si="13"/>
        <v>363888</v>
      </c>
      <c r="G40" s="126">
        <f t="shared" si="13"/>
        <v>321444</v>
      </c>
      <c r="H40" s="193">
        <f t="shared" si="13"/>
        <v>42444</v>
      </c>
      <c r="I40" s="218">
        <f t="shared" si="13"/>
        <v>28556</v>
      </c>
      <c r="K40" s="83"/>
    </row>
    <row r="41" spans="1:11" ht="13.5" customHeight="1">
      <c r="A41" s="146">
        <v>20</v>
      </c>
      <c r="B41" s="158" t="s">
        <v>144</v>
      </c>
      <c r="C41" s="133" t="s">
        <v>145</v>
      </c>
      <c r="D41" s="185">
        <v>700000</v>
      </c>
      <c r="E41" s="119">
        <v>0</v>
      </c>
      <c r="F41" s="214">
        <v>0</v>
      </c>
      <c r="G41" s="93">
        <v>0</v>
      </c>
      <c r="H41" s="194">
        <v>0</v>
      </c>
      <c r="I41" s="219">
        <f t="shared" si="3"/>
        <v>700000</v>
      </c>
      <c r="K41" s="83"/>
    </row>
    <row r="42" spans="1:11" ht="13.5" customHeight="1">
      <c r="A42" s="146">
        <v>21</v>
      </c>
      <c r="B42" s="158" t="s">
        <v>144</v>
      </c>
      <c r="C42" s="133" t="s">
        <v>146</v>
      </c>
      <c r="D42" s="84">
        <v>250000</v>
      </c>
      <c r="E42" s="119">
        <v>0</v>
      </c>
      <c r="F42" s="214">
        <v>0</v>
      </c>
      <c r="G42" s="93">
        <f>E42</f>
        <v>0</v>
      </c>
      <c r="H42" s="194">
        <f>F42-G42</f>
        <v>0</v>
      </c>
      <c r="I42" s="219">
        <f t="shared" si="3"/>
        <v>250000</v>
      </c>
      <c r="K42" s="83"/>
    </row>
    <row r="43" spans="1:11" ht="13.5" customHeight="1">
      <c r="A43" s="146"/>
      <c r="B43" s="153" t="s">
        <v>17</v>
      </c>
      <c r="C43" s="166"/>
      <c r="D43" s="179">
        <f>SUM(D41+D42)</f>
        <v>950000</v>
      </c>
      <c r="E43" s="440">
        <f>E42+E41</f>
        <v>0</v>
      </c>
      <c r="F43" s="192">
        <f>F42+F41</f>
        <v>0</v>
      </c>
      <c r="G43" s="126">
        <f>G42+G41</f>
        <v>0</v>
      </c>
      <c r="H43" s="193">
        <f>H42+H41</f>
        <v>0</v>
      </c>
      <c r="I43" s="218">
        <f>I42+I41</f>
        <v>950000</v>
      </c>
      <c r="K43" s="83"/>
    </row>
    <row r="44" spans="1:11" ht="13.5" customHeight="1">
      <c r="A44" s="146">
        <f>A42+1</f>
        <v>22</v>
      </c>
      <c r="B44" s="124" t="s">
        <v>147</v>
      </c>
      <c r="C44" s="137" t="s">
        <v>148</v>
      </c>
      <c r="D44" s="84">
        <v>85000</v>
      </c>
      <c r="E44" s="112">
        <v>85000</v>
      </c>
      <c r="F44" s="213">
        <v>163363</v>
      </c>
      <c r="G44" s="125">
        <f>E44</f>
        <v>85000</v>
      </c>
      <c r="H44" s="191">
        <f>F44-G44</f>
        <v>78363</v>
      </c>
      <c r="I44" s="217">
        <f t="shared" si="3"/>
        <v>0</v>
      </c>
      <c r="K44" s="83"/>
    </row>
    <row r="45" spans="1:11" ht="13.5" customHeight="1">
      <c r="A45" s="146"/>
      <c r="B45" s="153" t="s">
        <v>17</v>
      </c>
      <c r="C45" s="166"/>
      <c r="D45" s="179">
        <f aca="true" t="shared" si="14" ref="D45:I45">SUM(D44)</f>
        <v>85000</v>
      </c>
      <c r="E45" s="440">
        <f t="shared" si="14"/>
        <v>85000</v>
      </c>
      <c r="F45" s="192">
        <f t="shared" si="14"/>
        <v>163363</v>
      </c>
      <c r="G45" s="126">
        <f t="shared" si="14"/>
        <v>85000</v>
      </c>
      <c r="H45" s="193">
        <f t="shared" si="14"/>
        <v>78363</v>
      </c>
      <c r="I45" s="218">
        <f t="shared" si="14"/>
        <v>0</v>
      </c>
      <c r="K45" s="83"/>
    </row>
    <row r="46" spans="1:11" ht="13.5" customHeight="1">
      <c r="A46" s="146">
        <f>A44+1</f>
        <v>23</v>
      </c>
      <c r="B46" s="124" t="s">
        <v>149</v>
      </c>
      <c r="C46" s="137" t="s">
        <v>150</v>
      </c>
      <c r="D46" s="84">
        <v>300000</v>
      </c>
      <c r="E46" s="112">
        <v>283979</v>
      </c>
      <c r="F46" s="213">
        <v>346779.61</v>
      </c>
      <c r="G46" s="125">
        <f>E46</f>
        <v>283979</v>
      </c>
      <c r="H46" s="191">
        <f>F46-G46</f>
        <v>62800.609999999986</v>
      </c>
      <c r="I46" s="217">
        <f t="shared" si="3"/>
        <v>16021</v>
      </c>
      <c r="K46" s="83"/>
    </row>
    <row r="47" spans="1:11" ht="13.5" customHeight="1">
      <c r="A47" s="146"/>
      <c r="B47" s="157" t="s">
        <v>17</v>
      </c>
      <c r="C47" s="170"/>
      <c r="D47" s="184">
        <f aca="true" t="shared" si="15" ref="D47:I47">SUM(D46)</f>
        <v>300000</v>
      </c>
      <c r="E47" s="444">
        <f t="shared" si="15"/>
        <v>283979</v>
      </c>
      <c r="F47" s="203">
        <f t="shared" si="15"/>
        <v>346779.61</v>
      </c>
      <c r="G47" s="131">
        <f t="shared" si="15"/>
        <v>283979</v>
      </c>
      <c r="H47" s="201">
        <f t="shared" si="15"/>
        <v>62800.609999999986</v>
      </c>
      <c r="I47" s="224">
        <f t="shared" si="15"/>
        <v>16021</v>
      </c>
      <c r="K47" s="83"/>
    </row>
    <row r="48" spans="1:11" ht="13.5" customHeight="1">
      <c r="A48" s="146">
        <f>A46+1</f>
        <v>24</v>
      </c>
      <c r="B48" s="124" t="s">
        <v>31</v>
      </c>
      <c r="C48" s="137" t="s">
        <v>25</v>
      </c>
      <c r="D48" s="84">
        <v>322000</v>
      </c>
      <c r="E48" s="112">
        <v>0</v>
      </c>
      <c r="F48" s="213">
        <v>0</v>
      </c>
      <c r="G48" s="125">
        <f>E48</f>
        <v>0</v>
      </c>
      <c r="H48" s="191">
        <f>F48-G48</f>
        <v>0</v>
      </c>
      <c r="I48" s="217">
        <f t="shared" si="3"/>
        <v>322000</v>
      </c>
      <c r="K48" s="83"/>
    </row>
    <row r="49" spans="1:11" ht="13.5" customHeight="1">
      <c r="A49" s="147"/>
      <c r="B49" s="159" t="s">
        <v>17</v>
      </c>
      <c r="C49" s="171"/>
      <c r="D49" s="186">
        <f aca="true" t="shared" si="16" ref="D49:I49">SUM(D48)</f>
        <v>322000</v>
      </c>
      <c r="E49" s="441">
        <f t="shared" si="16"/>
        <v>0</v>
      </c>
      <c r="F49" s="196">
        <f t="shared" si="16"/>
        <v>0</v>
      </c>
      <c r="G49" s="127">
        <f t="shared" si="16"/>
        <v>0</v>
      </c>
      <c r="H49" s="197">
        <f t="shared" si="16"/>
        <v>0</v>
      </c>
      <c r="I49" s="220">
        <f t="shared" si="16"/>
        <v>322000</v>
      </c>
      <c r="K49" s="83"/>
    </row>
    <row r="50" spans="1:11" s="46" customFormat="1" ht="13.5" customHeight="1">
      <c r="A50" s="148">
        <v>25</v>
      </c>
      <c r="B50" s="124" t="s">
        <v>151</v>
      </c>
      <c r="C50" s="137" t="s">
        <v>152</v>
      </c>
      <c r="D50" s="84">
        <v>230000</v>
      </c>
      <c r="E50" s="112">
        <v>229724</v>
      </c>
      <c r="F50" s="216">
        <v>258324</v>
      </c>
      <c r="G50" s="125">
        <v>229724</v>
      </c>
      <c r="H50" s="191">
        <f>F50-G50</f>
        <v>28600</v>
      </c>
      <c r="I50" s="217">
        <f t="shared" si="3"/>
        <v>276</v>
      </c>
      <c r="J50" s="439"/>
      <c r="K50" s="83"/>
    </row>
    <row r="51" spans="1:11" ht="13.5" customHeight="1">
      <c r="A51" s="146"/>
      <c r="B51" s="153" t="s">
        <v>17</v>
      </c>
      <c r="C51" s="166"/>
      <c r="D51" s="179">
        <f>SUM(D50:D50)</f>
        <v>230000</v>
      </c>
      <c r="E51" s="440">
        <f>SUM(E50:E50)</f>
        <v>229724</v>
      </c>
      <c r="F51" s="192">
        <f>SUM(F50:F50)</f>
        <v>258324</v>
      </c>
      <c r="G51" s="132">
        <f>E51</f>
        <v>229724</v>
      </c>
      <c r="H51" s="204">
        <f>H50</f>
        <v>28600</v>
      </c>
      <c r="I51" s="222">
        <f t="shared" si="3"/>
        <v>276</v>
      </c>
      <c r="K51" s="83"/>
    </row>
    <row r="52" spans="1:11" ht="14.25" customHeight="1">
      <c r="A52" s="146">
        <v>26</v>
      </c>
      <c r="B52" s="124" t="s">
        <v>111</v>
      </c>
      <c r="C52" s="137" t="s">
        <v>112</v>
      </c>
      <c r="D52" s="84">
        <v>300000</v>
      </c>
      <c r="E52" s="112">
        <v>0</v>
      </c>
      <c r="F52" s="448">
        <v>0</v>
      </c>
      <c r="G52" s="125">
        <f>E52</f>
        <v>0</v>
      </c>
      <c r="H52" s="191">
        <f>F52-G52</f>
        <v>0</v>
      </c>
      <c r="I52" s="217">
        <f t="shared" si="3"/>
        <v>300000</v>
      </c>
      <c r="K52" s="83"/>
    </row>
    <row r="53" spans="1:11" ht="12.75">
      <c r="A53" s="146"/>
      <c r="B53" s="153" t="s">
        <v>17</v>
      </c>
      <c r="C53" s="166"/>
      <c r="D53" s="179">
        <f aca="true" t="shared" si="17" ref="D53:I53">SUM(D52)</f>
        <v>300000</v>
      </c>
      <c r="E53" s="440">
        <f t="shared" si="17"/>
        <v>0</v>
      </c>
      <c r="F53" s="192">
        <f t="shared" si="17"/>
        <v>0</v>
      </c>
      <c r="G53" s="126">
        <f t="shared" si="17"/>
        <v>0</v>
      </c>
      <c r="H53" s="193">
        <f t="shared" si="17"/>
        <v>0</v>
      </c>
      <c r="I53" s="218">
        <f t="shared" si="17"/>
        <v>300000</v>
      </c>
      <c r="K53" s="83"/>
    </row>
    <row r="54" spans="1:11" ht="14.25" customHeight="1">
      <c r="A54" s="146">
        <f>A52+1</f>
        <v>27</v>
      </c>
      <c r="B54" s="124" t="s">
        <v>19</v>
      </c>
      <c r="C54" s="137" t="s">
        <v>153</v>
      </c>
      <c r="D54" s="84">
        <v>174000</v>
      </c>
      <c r="E54" s="112">
        <v>174000</v>
      </c>
      <c r="F54" s="448">
        <v>229000</v>
      </c>
      <c r="G54" s="125">
        <f>E54</f>
        <v>174000</v>
      </c>
      <c r="H54" s="191">
        <f>F54-G54</f>
        <v>55000</v>
      </c>
      <c r="I54" s="217">
        <f t="shared" si="3"/>
        <v>0</v>
      </c>
      <c r="K54" s="83"/>
    </row>
    <row r="55" spans="1:11" ht="13.5" customHeight="1">
      <c r="A55" s="146"/>
      <c r="B55" s="153" t="s">
        <v>17</v>
      </c>
      <c r="C55" s="166"/>
      <c r="D55" s="179">
        <f aca="true" t="shared" si="18" ref="D55:I55">SUM(D54)</f>
        <v>174000</v>
      </c>
      <c r="E55" s="440">
        <f t="shared" si="18"/>
        <v>174000</v>
      </c>
      <c r="F55" s="192">
        <f t="shared" si="18"/>
        <v>229000</v>
      </c>
      <c r="G55" s="126">
        <f t="shared" si="18"/>
        <v>174000</v>
      </c>
      <c r="H55" s="193">
        <f t="shared" si="18"/>
        <v>55000</v>
      </c>
      <c r="I55" s="218">
        <f t="shared" si="18"/>
        <v>0</v>
      </c>
      <c r="K55" s="83"/>
    </row>
    <row r="56" spans="1:11" ht="14.25" customHeight="1">
      <c r="A56" s="146">
        <f>A54+1</f>
        <v>28</v>
      </c>
      <c r="B56" s="124" t="s">
        <v>154</v>
      </c>
      <c r="C56" s="137" t="s">
        <v>155</v>
      </c>
      <c r="D56" s="84">
        <v>339000</v>
      </c>
      <c r="E56" s="112">
        <v>297047</v>
      </c>
      <c r="F56" s="448">
        <v>330054.5</v>
      </c>
      <c r="G56" s="125">
        <f>E56</f>
        <v>297047</v>
      </c>
      <c r="H56" s="191">
        <f>F56-G56</f>
        <v>33007.5</v>
      </c>
      <c r="I56" s="217">
        <f>D56-E56</f>
        <v>41953</v>
      </c>
      <c r="K56" s="83"/>
    </row>
    <row r="57" spans="1:11" ht="12.75">
      <c r="A57" s="146"/>
      <c r="B57" s="157" t="s">
        <v>17</v>
      </c>
      <c r="C57" s="170"/>
      <c r="D57" s="187">
        <f>SUM(D56)</f>
        <v>339000</v>
      </c>
      <c r="E57" s="445">
        <f>SUM(E56)</f>
        <v>297047</v>
      </c>
      <c r="F57" s="205">
        <f>SUM(F56)</f>
        <v>330054.5</v>
      </c>
      <c r="G57" s="132">
        <f>E57</f>
        <v>297047</v>
      </c>
      <c r="H57" s="206">
        <f>SUM(H56)</f>
        <v>33007.5</v>
      </c>
      <c r="I57" s="222">
        <f t="shared" si="3"/>
        <v>41953</v>
      </c>
      <c r="K57" s="83"/>
    </row>
    <row r="58" spans="1:11" ht="12.75">
      <c r="A58" s="146">
        <v>29</v>
      </c>
      <c r="B58" s="124" t="s">
        <v>156</v>
      </c>
      <c r="C58" s="137" t="s">
        <v>157</v>
      </c>
      <c r="D58" s="84">
        <v>350000</v>
      </c>
      <c r="E58" s="112">
        <v>323747</v>
      </c>
      <c r="F58" s="453">
        <v>562494.82</v>
      </c>
      <c r="G58" s="93">
        <v>323747</v>
      </c>
      <c r="H58" s="194">
        <f>F58-G58</f>
        <v>238747.81999999995</v>
      </c>
      <c r="I58" s="219">
        <f t="shared" si="3"/>
        <v>26253</v>
      </c>
      <c r="K58" s="83"/>
    </row>
    <row r="59" spans="1:11" ht="13.5" customHeight="1">
      <c r="A59" s="146"/>
      <c r="B59" s="152" t="s">
        <v>17</v>
      </c>
      <c r="C59" s="164"/>
      <c r="D59" s="178">
        <f aca="true" t="shared" si="19" ref="D59:I59">D58</f>
        <v>350000</v>
      </c>
      <c r="E59" s="446">
        <f t="shared" si="19"/>
        <v>323747</v>
      </c>
      <c r="F59" s="207">
        <f t="shared" si="19"/>
        <v>562494.82</v>
      </c>
      <c r="G59" s="136">
        <f t="shared" si="19"/>
        <v>323747</v>
      </c>
      <c r="H59" s="208">
        <f t="shared" si="19"/>
        <v>238747.81999999995</v>
      </c>
      <c r="I59" s="225">
        <f t="shared" si="19"/>
        <v>26253</v>
      </c>
      <c r="K59" s="83"/>
    </row>
    <row r="60" spans="1:11" ht="15" customHeight="1">
      <c r="A60" s="149">
        <v>30</v>
      </c>
      <c r="B60" s="124" t="s">
        <v>158</v>
      </c>
      <c r="C60" s="137" t="s">
        <v>24</v>
      </c>
      <c r="D60" s="84">
        <v>335000</v>
      </c>
      <c r="E60" s="112">
        <v>333127</v>
      </c>
      <c r="F60" s="448">
        <v>370141</v>
      </c>
      <c r="G60" s="125">
        <f>E60</f>
        <v>333127</v>
      </c>
      <c r="H60" s="191">
        <f>F60-G60</f>
        <v>37014</v>
      </c>
      <c r="I60" s="217">
        <f t="shared" si="3"/>
        <v>1873</v>
      </c>
      <c r="K60" s="83"/>
    </row>
    <row r="61" spans="1:11" ht="13.5" customHeight="1">
      <c r="A61" s="149"/>
      <c r="B61" s="153" t="s">
        <v>17</v>
      </c>
      <c r="C61" s="166"/>
      <c r="D61" s="179">
        <f>SUM(D60:D60)</f>
        <v>335000</v>
      </c>
      <c r="E61" s="440">
        <f>SUM(E60)</f>
        <v>333127</v>
      </c>
      <c r="F61" s="192">
        <f>SUM(F60)</f>
        <v>370141</v>
      </c>
      <c r="G61" s="126">
        <f>SUM(G60)</f>
        <v>333127</v>
      </c>
      <c r="H61" s="193">
        <f>SUM(H60)</f>
        <v>37014</v>
      </c>
      <c r="I61" s="218">
        <f>SUM(I60)</f>
        <v>1873</v>
      </c>
      <c r="K61" s="83"/>
    </row>
    <row r="62" spans="1:11" ht="12.75" customHeight="1">
      <c r="A62" s="149">
        <v>31</v>
      </c>
      <c r="B62" s="124" t="s">
        <v>109</v>
      </c>
      <c r="C62" s="137" t="s">
        <v>112</v>
      </c>
      <c r="D62" s="84">
        <v>300000</v>
      </c>
      <c r="E62" s="112">
        <v>277399</v>
      </c>
      <c r="F62" s="213">
        <v>604806</v>
      </c>
      <c r="G62" s="125">
        <f>E62</f>
        <v>277399</v>
      </c>
      <c r="H62" s="191">
        <f>F62-G62</f>
        <v>327407</v>
      </c>
      <c r="I62" s="217">
        <f t="shared" si="3"/>
        <v>22601</v>
      </c>
      <c r="K62" s="83"/>
    </row>
    <row r="63" spans="1:11" ht="13.5" customHeight="1">
      <c r="A63" s="149"/>
      <c r="B63" s="153" t="s">
        <v>17</v>
      </c>
      <c r="C63" s="166"/>
      <c r="D63" s="179">
        <f aca="true" t="shared" si="20" ref="D63:I63">SUM(D62)</f>
        <v>300000</v>
      </c>
      <c r="E63" s="440">
        <f t="shared" si="20"/>
        <v>277399</v>
      </c>
      <c r="F63" s="192">
        <f t="shared" si="20"/>
        <v>604806</v>
      </c>
      <c r="G63" s="126">
        <f t="shared" si="20"/>
        <v>277399</v>
      </c>
      <c r="H63" s="193">
        <f t="shared" si="20"/>
        <v>327407</v>
      </c>
      <c r="I63" s="218">
        <f t="shared" si="20"/>
        <v>22601</v>
      </c>
      <c r="K63" s="83"/>
    </row>
    <row r="64" spans="1:11" ht="15.75" customHeight="1">
      <c r="A64" s="149">
        <f>A62+1</f>
        <v>32</v>
      </c>
      <c r="B64" s="124" t="s">
        <v>32</v>
      </c>
      <c r="C64" s="137" t="s">
        <v>159</v>
      </c>
      <c r="D64" s="84">
        <v>350000</v>
      </c>
      <c r="E64" s="112">
        <v>349996</v>
      </c>
      <c r="F64" s="448">
        <v>549996</v>
      </c>
      <c r="G64" s="125">
        <f>E64</f>
        <v>349996</v>
      </c>
      <c r="H64" s="191">
        <f>F64-G64</f>
        <v>200000</v>
      </c>
      <c r="I64" s="217">
        <f>D64-E64</f>
        <v>4</v>
      </c>
      <c r="K64" s="83"/>
    </row>
    <row r="65" spans="1:11" ht="13.5" customHeight="1">
      <c r="A65" s="149"/>
      <c r="B65" s="153" t="s">
        <v>17</v>
      </c>
      <c r="C65" s="166"/>
      <c r="D65" s="179">
        <f aca="true" t="shared" si="21" ref="D65:I65">SUM(D64)</f>
        <v>350000</v>
      </c>
      <c r="E65" s="440">
        <f t="shared" si="21"/>
        <v>349996</v>
      </c>
      <c r="F65" s="192">
        <f t="shared" si="21"/>
        <v>549996</v>
      </c>
      <c r="G65" s="126">
        <f t="shared" si="21"/>
        <v>349996</v>
      </c>
      <c r="H65" s="193">
        <f t="shared" si="21"/>
        <v>200000</v>
      </c>
      <c r="I65" s="218">
        <f t="shared" si="21"/>
        <v>4</v>
      </c>
      <c r="K65" s="83"/>
    </row>
    <row r="66" spans="1:11" ht="15" customHeight="1">
      <c r="A66" s="149">
        <v>33</v>
      </c>
      <c r="B66" s="158" t="s">
        <v>108</v>
      </c>
      <c r="C66" s="133" t="s">
        <v>160</v>
      </c>
      <c r="D66" s="84">
        <v>180000</v>
      </c>
      <c r="E66" s="119">
        <v>163500</v>
      </c>
      <c r="F66" s="209">
        <v>181994</v>
      </c>
      <c r="G66" s="115">
        <v>163500</v>
      </c>
      <c r="H66" s="210">
        <v>18494</v>
      </c>
      <c r="I66" s="217">
        <f>D66-E66</f>
        <v>16500</v>
      </c>
      <c r="K66" s="83"/>
    </row>
    <row r="67" spans="1:11" ht="13.5" customHeight="1">
      <c r="A67" s="149"/>
      <c r="B67" s="153" t="s">
        <v>17</v>
      </c>
      <c r="C67" s="166"/>
      <c r="D67" s="179">
        <f aca="true" t="shared" si="22" ref="D67:I67">SUM(D66)</f>
        <v>180000</v>
      </c>
      <c r="E67" s="447">
        <f t="shared" si="22"/>
        <v>163500</v>
      </c>
      <c r="F67" s="211">
        <f t="shared" si="22"/>
        <v>181994</v>
      </c>
      <c r="G67" s="134">
        <f t="shared" si="22"/>
        <v>163500</v>
      </c>
      <c r="H67" s="204">
        <f t="shared" si="22"/>
        <v>18494</v>
      </c>
      <c r="I67" s="226">
        <f t="shared" si="22"/>
        <v>16500</v>
      </c>
      <c r="K67" s="83"/>
    </row>
    <row r="68" spans="1:11" ht="15" customHeight="1">
      <c r="A68" s="149">
        <v>34</v>
      </c>
      <c r="B68" s="124" t="s">
        <v>161</v>
      </c>
      <c r="C68" s="137" t="s">
        <v>110</v>
      </c>
      <c r="D68" s="84">
        <v>880000</v>
      </c>
      <c r="E68" s="112">
        <v>795410</v>
      </c>
      <c r="F68" s="448">
        <v>903875</v>
      </c>
      <c r="G68" s="125">
        <f>E68</f>
        <v>795410</v>
      </c>
      <c r="H68" s="191">
        <f>F68-G68</f>
        <v>108465</v>
      </c>
      <c r="I68" s="217">
        <f>D68-E68</f>
        <v>84590</v>
      </c>
      <c r="K68" s="83"/>
    </row>
    <row r="69" spans="1:12" ht="13.5" customHeight="1">
      <c r="A69" s="149"/>
      <c r="B69" s="153" t="s">
        <v>17</v>
      </c>
      <c r="C69" s="166"/>
      <c r="D69" s="179">
        <f>SUM(D68)</f>
        <v>880000</v>
      </c>
      <c r="E69" s="447">
        <f>E68</f>
        <v>795410</v>
      </c>
      <c r="F69" s="211">
        <f>SUM(F68)</f>
        <v>903875</v>
      </c>
      <c r="G69" s="134">
        <f>SUM(G68)</f>
        <v>795410</v>
      </c>
      <c r="H69" s="204">
        <f>SUM(H68)</f>
        <v>108465</v>
      </c>
      <c r="I69" s="226">
        <f>SUM(I68)</f>
        <v>84590</v>
      </c>
      <c r="K69" s="83"/>
      <c r="L69" s="104"/>
    </row>
    <row r="70" spans="1:11" ht="15" customHeight="1">
      <c r="A70" s="146">
        <f>A68+1</f>
        <v>35</v>
      </c>
      <c r="B70" s="124" t="s">
        <v>114</v>
      </c>
      <c r="C70" s="137" t="s">
        <v>110</v>
      </c>
      <c r="D70" s="84">
        <v>346000</v>
      </c>
      <c r="E70" s="112">
        <v>332000</v>
      </c>
      <c r="F70" s="448">
        <v>373164</v>
      </c>
      <c r="G70" s="125">
        <f>E70</f>
        <v>332000</v>
      </c>
      <c r="H70" s="191">
        <f>F70-G70</f>
        <v>41164</v>
      </c>
      <c r="I70" s="217">
        <f>D70-E70</f>
        <v>14000</v>
      </c>
      <c r="K70" s="83"/>
    </row>
    <row r="71" spans="1:11" ht="13.5" customHeight="1">
      <c r="A71" s="146"/>
      <c r="B71" s="153" t="s">
        <v>17</v>
      </c>
      <c r="C71" s="166"/>
      <c r="D71" s="179">
        <f aca="true" t="shared" si="23" ref="D71:I71">SUM(D70)</f>
        <v>346000</v>
      </c>
      <c r="E71" s="440">
        <f t="shared" si="23"/>
        <v>332000</v>
      </c>
      <c r="F71" s="192">
        <f t="shared" si="23"/>
        <v>373164</v>
      </c>
      <c r="G71" s="126">
        <f t="shared" si="23"/>
        <v>332000</v>
      </c>
      <c r="H71" s="193">
        <f t="shared" si="23"/>
        <v>41164</v>
      </c>
      <c r="I71" s="218">
        <f t="shared" si="23"/>
        <v>14000</v>
      </c>
      <c r="K71" s="83"/>
    </row>
    <row r="72" spans="1:11" ht="15" customHeight="1">
      <c r="A72" s="146">
        <v>36</v>
      </c>
      <c r="B72" s="124" t="s">
        <v>107</v>
      </c>
      <c r="C72" s="137" t="s">
        <v>162</v>
      </c>
      <c r="D72" s="84">
        <v>350000</v>
      </c>
      <c r="E72" s="112">
        <v>350000</v>
      </c>
      <c r="F72" s="112">
        <v>2362792.72</v>
      </c>
      <c r="G72" s="125">
        <f>E72</f>
        <v>350000</v>
      </c>
      <c r="H72" s="191">
        <f>F72-G72</f>
        <v>2012792.7200000002</v>
      </c>
      <c r="I72" s="217">
        <f>D72-E72</f>
        <v>0</v>
      </c>
      <c r="K72" s="83"/>
    </row>
    <row r="73" spans="1:11" ht="13.5" customHeight="1">
      <c r="A73" s="146"/>
      <c r="B73" s="153" t="s">
        <v>17</v>
      </c>
      <c r="C73" s="166"/>
      <c r="D73" s="179">
        <f aca="true" t="shared" si="24" ref="D73:I73">SUM(D72)</f>
        <v>350000</v>
      </c>
      <c r="E73" s="440">
        <f t="shared" si="24"/>
        <v>350000</v>
      </c>
      <c r="F73" s="192">
        <f t="shared" si="24"/>
        <v>2362792.72</v>
      </c>
      <c r="G73" s="126">
        <f t="shared" si="24"/>
        <v>350000</v>
      </c>
      <c r="H73" s="193">
        <f t="shared" si="24"/>
        <v>2012792.7200000002</v>
      </c>
      <c r="I73" s="218">
        <f t="shared" si="24"/>
        <v>0</v>
      </c>
      <c r="K73" s="83"/>
    </row>
    <row r="74" spans="1:11" ht="12" customHeight="1">
      <c r="A74" s="146">
        <v>37</v>
      </c>
      <c r="B74" s="124" t="s">
        <v>163</v>
      </c>
      <c r="C74" s="137" t="s">
        <v>25</v>
      </c>
      <c r="D74" s="84">
        <v>350000</v>
      </c>
      <c r="E74" s="112">
        <v>0</v>
      </c>
      <c r="F74" s="448">
        <v>0</v>
      </c>
      <c r="G74" s="125">
        <f>E74</f>
        <v>0</v>
      </c>
      <c r="H74" s="191">
        <f>F74-G74</f>
        <v>0</v>
      </c>
      <c r="I74" s="217">
        <v>0</v>
      </c>
      <c r="K74" s="83"/>
    </row>
    <row r="75" spans="1:11" ht="13.5" customHeight="1">
      <c r="A75" s="146"/>
      <c r="B75" s="153" t="s">
        <v>17</v>
      </c>
      <c r="C75" s="166"/>
      <c r="D75" s="179">
        <f>SUM(D74:D74)</f>
        <v>350000</v>
      </c>
      <c r="E75" s="440">
        <f>SUM(E74)</f>
        <v>0</v>
      </c>
      <c r="F75" s="192">
        <f>SUM(F74)</f>
        <v>0</v>
      </c>
      <c r="G75" s="126">
        <f>SUM(G74)</f>
        <v>0</v>
      </c>
      <c r="H75" s="193">
        <f>SUM(H74)</f>
        <v>0</v>
      </c>
      <c r="I75" s="218">
        <f>SUM(I74)</f>
        <v>0</v>
      </c>
      <c r="K75" s="83"/>
    </row>
    <row r="76" spans="1:11" ht="15" customHeight="1">
      <c r="A76" s="146">
        <f>A74+1</f>
        <v>38</v>
      </c>
      <c r="B76" s="124" t="s">
        <v>164</v>
      </c>
      <c r="C76" s="137" t="s">
        <v>25</v>
      </c>
      <c r="D76" s="84">
        <v>350000</v>
      </c>
      <c r="E76" s="112">
        <v>299475</v>
      </c>
      <c r="F76" s="213">
        <v>598950</v>
      </c>
      <c r="G76" s="125">
        <f>E76</f>
        <v>299475</v>
      </c>
      <c r="H76" s="191">
        <f>F76-G76</f>
        <v>299475</v>
      </c>
      <c r="I76" s="217">
        <f>D76-E76</f>
        <v>50525</v>
      </c>
      <c r="K76" s="83"/>
    </row>
    <row r="77" spans="1:11" ht="13.5" customHeight="1">
      <c r="A77" s="146"/>
      <c r="B77" s="153" t="s">
        <v>17</v>
      </c>
      <c r="C77" s="166"/>
      <c r="D77" s="179">
        <f aca="true" t="shared" si="25" ref="D77:I77">SUM(D76)</f>
        <v>350000</v>
      </c>
      <c r="E77" s="440">
        <f t="shared" si="25"/>
        <v>299475</v>
      </c>
      <c r="F77" s="192">
        <f t="shared" si="25"/>
        <v>598950</v>
      </c>
      <c r="G77" s="126">
        <f t="shared" si="25"/>
        <v>299475</v>
      </c>
      <c r="H77" s="193">
        <f t="shared" si="25"/>
        <v>299475</v>
      </c>
      <c r="I77" s="218">
        <f t="shared" si="25"/>
        <v>50525</v>
      </c>
      <c r="K77" s="83"/>
    </row>
    <row r="78" spans="1:11" ht="15.75" customHeight="1">
      <c r="A78" s="146">
        <f>A76+1</f>
        <v>39</v>
      </c>
      <c r="B78" s="124" t="s">
        <v>165</v>
      </c>
      <c r="C78" s="137" t="s">
        <v>166</v>
      </c>
      <c r="D78" s="84">
        <v>240000</v>
      </c>
      <c r="E78" s="112">
        <v>233090</v>
      </c>
      <c r="F78" s="213">
        <v>270181</v>
      </c>
      <c r="G78" s="125">
        <f>E78</f>
        <v>233090</v>
      </c>
      <c r="H78" s="191">
        <f>F78-G78</f>
        <v>37091</v>
      </c>
      <c r="I78" s="217">
        <f>D78-E78</f>
        <v>6910</v>
      </c>
      <c r="K78" s="83"/>
    </row>
    <row r="79" spans="1:11" ht="13.5" customHeight="1">
      <c r="A79" s="146"/>
      <c r="B79" s="160" t="s">
        <v>17</v>
      </c>
      <c r="C79" s="172"/>
      <c r="D79" s="181">
        <f aca="true" t="shared" si="26" ref="D79:I79">SUM(D78)</f>
        <v>240000</v>
      </c>
      <c r="E79" s="441">
        <f t="shared" si="26"/>
        <v>233090</v>
      </c>
      <c r="F79" s="196">
        <f t="shared" si="26"/>
        <v>270181</v>
      </c>
      <c r="G79" s="127">
        <f t="shared" si="26"/>
        <v>233090</v>
      </c>
      <c r="H79" s="197">
        <f t="shared" si="26"/>
        <v>37091</v>
      </c>
      <c r="I79" s="220">
        <f t="shared" si="26"/>
        <v>6910</v>
      </c>
      <c r="K79" s="83"/>
    </row>
    <row r="80" spans="1:11" ht="15" customHeight="1">
      <c r="A80" s="146">
        <f>A78+1</f>
        <v>40</v>
      </c>
      <c r="B80" s="124" t="s">
        <v>33</v>
      </c>
      <c r="C80" s="137" t="s">
        <v>25</v>
      </c>
      <c r="D80" s="84">
        <v>350000</v>
      </c>
      <c r="E80" s="112">
        <v>350000</v>
      </c>
      <c r="F80" s="213">
        <v>403609</v>
      </c>
      <c r="G80" s="125">
        <f>E80</f>
        <v>350000</v>
      </c>
      <c r="H80" s="191">
        <f>F80-G80</f>
        <v>53609</v>
      </c>
      <c r="I80" s="217">
        <f>D80-E80</f>
        <v>0</v>
      </c>
      <c r="K80" s="83"/>
    </row>
    <row r="81" spans="1:11" ht="13.5" customHeight="1">
      <c r="A81" s="146"/>
      <c r="B81" s="156" t="s">
        <v>17</v>
      </c>
      <c r="C81" s="168"/>
      <c r="D81" s="182">
        <f aca="true" t="shared" si="27" ref="D81:I81">SUM(D80)</f>
        <v>350000</v>
      </c>
      <c r="E81" s="442">
        <f t="shared" si="27"/>
        <v>350000</v>
      </c>
      <c r="F81" s="198">
        <f t="shared" si="27"/>
        <v>403609</v>
      </c>
      <c r="G81" s="128">
        <f t="shared" si="27"/>
        <v>350000</v>
      </c>
      <c r="H81" s="199">
        <f t="shared" si="27"/>
        <v>53609</v>
      </c>
      <c r="I81" s="221">
        <f t="shared" si="27"/>
        <v>0</v>
      </c>
      <c r="K81" s="83"/>
    </row>
    <row r="82" spans="1:11" ht="12.75" customHeight="1">
      <c r="A82" s="146">
        <f>A80+1</f>
        <v>41</v>
      </c>
      <c r="B82" s="161" t="s">
        <v>167</v>
      </c>
      <c r="C82" s="138" t="s">
        <v>168</v>
      </c>
      <c r="D82" s="188">
        <v>340000</v>
      </c>
      <c r="E82" s="212">
        <v>340000</v>
      </c>
      <c r="F82" s="213">
        <v>524049</v>
      </c>
      <c r="G82" s="125">
        <f>E82</f>
        <v>340000</v>
      </c>
      <c r="H82" s="191">
        <f>F82-G82</f>
        <v>184049</v>
      </c>
      <c r="I82" s="217">
        <f>D82-E82</f>
        <v>0</v>
      </c>
      <c r="K82" s="83"/>
    </row>
    <row r="83" spans="1:11" ht="13.5" customHeight="1">
      <c r="A83" s="146"/>
      <c r="B83" s="155" t="s">
        <v>17</v>
      </c>
      <c r="C83" s="167"/>
      <c r="D83" s="181">
        <f aca="true" t="shared" si="28" ref="D83:I83">SUM(D82)</f>
        <v>340000</v>
      </c>
      <c r="E83" s="441">
        <f t="shared" si="28"/>
        <v>340000</v>
      </c>
      <c r="F83" s="196">
        <f t="shared" si="28"/>
        <v>524049</v>
      </c>
      <c r="G83" s="127">
        <f t="shared" si="28"/>
        <v>340000</v>
      </c>
      <c r="H83" s="197">
        <f t="shared" si="28"/>
        <v>184049</v>
      </c>
      <c r="I83" s="220">
        <f t="shared" si="28"/>
        <v>0</v>
      </c>
      <c r="K83" s="83"/>
    </row>
    <row r="84" spans="1:11" ht="12" customHeight="1">
      <c r="A84" s="146">
        <v>42</v>
      </c>
      <c r="B84" s="124" t="s">
        <v>169</v>
      </c>
      <c r="C84" s="137" t="s">
        <v>152</v>
      </c>
      <c r="D84" s="84">
        <v>125000</v>
      </c>
      <c r="E84" s="112">
        <v>125000</v>
      </c>
      <c r="F84" s="213">
        <v>141207</v>
      </c>
      <c r="G84" s="125">
        <f>E84</f>
        <v>125000</v>
      </c>
      <c r="H84" s="191">
        <f>F84-G84</f>
        <v>16207</v>
      </c>
      <c r="I84" s="217">
        <f>D84-E84</f>
        <v>0</v>
      </c>
      <c r="K84" s="83"/>
    </row>
    <row r="85" spans="1:11" ht="13.5" customHeight="1">
      <c r="A85" s="146"/>
      <c r="B85" s="153" t="s">
        <v>17</v>
      </c>
      <c r="C85" s="166"/>
      <c r="D85" s="179">
        <f aca="true" t="shared" si="29" ref="D85:I85">SUM(D84)</f>
        <v>125000</v>
      </c>
      <c r="E85" s="440">
        <f t="shared" si="29"/>
        <v>125000</v>
      </c>
      <c r="F85" s="192">
        <f t="shared" si="29"/>
        <v>141207</v>
      </c>
      <c r="G85" s="126">
        <f t="shared" si="29"/>
        <v>125000</v>
      </c>
      <c r="H85" s="193">
        <f t="shared" si="29"/>
        <v>16207</v>
      </c>
      <c r="I85" s="218">
        <f t="shared" si="29"/>
        <v>0</v>
      </c>
      <c r="K85" s="83"/>
    </row>
    <row r="86" spans="1:11" ht="15.75" customHeight="1">
      <c r="A86" s="146">
        <f>A84+1</f>
        <v>43</v>
      </c>
      <c r="B86" s="124" t="s">
        <v>34</v>
      </c>
      <c r="C86" s="137" t="s">
        <v>170</v>
      </c>
      <c r="D86" s="84">
        <v>122000</v>
      </c>
      <c r="E86" s="448">
        <v>122000</v>
      </c>
      <c r="F86" s="213">
        <v>174182.89</v>
      </c>
      <c r="G86" s="125">
        <f>E86</f>
        <v>122000</v>
      </c>
      <c r="H86" s="191">
        <f>F86-G86</f>
        <v>52182.890000000014</v>
      </c>
      <c r="I86" s="217">
        <f>D86-E86</f>
        <v>0</v>
      </c>
      <c r="K86" s="83"/>
    </row>
    <row r="87" spans="1:11" ht="13.5" customHeight="1">
      <c r="A87" s="146"/>
      <c r="B87" s="153" t="s">
        <v>17</v>
      </c>
      <c r="C87" s="166"/>
      <c r="D87" s="179">
        <f aca="true" t="shared" si="30" ref="D87:I87">D86</f>
        <v>122000</v>
      </c>
      <c r="E87" s="447">
        <f t="shared" si="30"/>
        <v>122000</v>
      </c>
      <c r="F87" s="211">
        <f t="shared" si="30"/>
        <v>174182.89</v>
      </c>
      <c r="G87" s="134">
        <f t="shared" si="30"/>
        <v>122000</v>
      </c>
      <c r="H87" s="204">
        <f t="shared" si="30"/>
        <v>52182.890000000014</v>
      </c>
      <c r="I87" s="226">
        <f t="shared" si="30"/>
        <v>0</v>
      </c>
      <c r="K87" s="83"/>
    </row>
    <row r="88" spans="1:11" s="1" customFormat="1" ht="13.5" customHeight="1">
      <c r="A88" s="146">
        <v>44</v>
      </c>
      <c r="B88" s="158" t="s">
        <v>20</v>
      </c>
      <c r="C88" s="173" t="s">
        <v>173</v>
      </c>
      <c r="D88" s="185">
        <v>120000</v>
      </c>
      <c r="E88" s="449">
        <v>117000</v>
      </c>
      <c r="F88" s="214">
        <v>131007</v>
      </c>
      <c r="G88" s="93">
        <v>117000</v>
      </c>
      <c r="H88" s="194">
        <v>14007</v>
      </c>
      <c r="I88" s="219">
        <f>E88-G88</f>
        <v>0</v>
      </c>
      <c r="J88" s="439"/>
      <c r="K88" s="83"/>
    </row>
    <row r="89" spans="1:11" s="1" customFormat="1" ht="13.5" customHeight="1">
      <c r="A89" s="146">
        <v>45</v>
      </c>
      <c r="B89" s="158" t="s">
        <v>20</v>
      </c>
      <c r="C89" s="174" t="s">
        <v>174</v>
      </c>
      <c r="D89" s="185">
        <v>108000</v>
      </c>
      <c r="E89" s="449">
        <v>74000</v>
      </c>
      <c r="F89" s="214">
        <v>83234</v>
      </c>
      <c r="G89" s="93">
        <v>74000</v>
      </c>
      <c r="H89" s="194">
        <v>9234</v>
      </c>
      <c r="I89" s="219">
        <f>E89-G89</f>
        <v>0</v>
      </c>
      <c r="J89" s="439"/>
      <c r="K89" s="83"/>
    </row>
    <row r="90" spans="1:11" ht="13.5" customHeight="1">
      <c r="A90" s="146"/>
      <c r="B90" s="153" t="s">
        <v>17</v>
      </c>
      <c r="C90" s="166"/>
      <c r="D90" s="179">
        <f aca="true" t="shared" si="31" ref="D90:I90">D89+D88</f>
        <v>228000</v>
      </c>
      <c r="E90" s="447">
        <f t="shared" si="31"/>
        <v>191000</v>
      </c>
      <c r="F90" s="211">
        <f t="shared" si="31"/>
        <v>214241</v>
      </c>
      <c r="G90" s="134">
        <f t="shared" si="31"/>
        <v>191000</v>
      </c>
      <c r="H90" s="204">
        <f t="shared" si="31"/>
        <v>23241</v>
      </c>
      <c r="I90" s="226">
        <f t="shared" si="31"/>
        <v>0</v>
      </c>
      <c r="K90" s="83"/>
    </row>
    <row r="91" spans="1:11" s="1" customFormat="1" ht="15.75" customHeight="1">
      <c r="A91" s="146">
        <v>46</v>
      </c>
      <c r="B91" s="124" t="s">
        <v>21</v>
      </c>
      <c r="C91" s="137" t="s">
        <v>171</v>
      </c>
      <c r="D91" s="84">
        <v>120000</v>
      </c>
      <c r="E91" s="112">
        <v>120000</v>
      </c>
      <c r="F91" s="214">
        <v>150282</v>
      </c>
      <c r="G91" s="93">
        <v>120000</v>
      </c>
      <c r="H91" s="194">
        <v>30282</v>
      </c>
      <c r="I91" s="219">
        <f>E91-G91</f>
        <v>0</v>
      </c>
      <c r="J91" s="439"/>
      <c r="K91" s="83"/>
    </row>
    <row r="92" spans="1:11" ht="13.5" customHeight="1">
      <c r="A92" s="146"/>
      <c r="B92" s="153" t="s">
        <v>17</v>
      </c>
      <c r="C92" s="166"/>
      <c r="D92" s="179">
        <f aca="true" t="shared" si="32" ref="D92:I92">SUM(D91:D91)</f>
        <v>120000</v>
      </c>
      <c r="E92" s="440">
        <f t="shared" si="32"/>
        <v>120000</v>
      </c>
      <c r="F92" s="192">
        <f t="shared" si="32"/>
        <v>150282</v>
      </c>
      <c r="G92" s="126">
        <f t="shared" si="32"/>
        <v>120000</v>
      </c>
      <c r="H92" s="193">
        <f t="shared" si="32"/>
        <v>30282</v>
      </c>
      <c r="I92" s="218">
        <f t="shared" si="32"/>
        <v>0</v>
      </c>
      <c r="K92" s="83"/>
    </row>
    <row r="93" spans="1:11" ht="12.75">
      <c r="A93" s="146">
        <v>47</v>
      </c>
      <c r="B93" s="124" t="s">
        <v>172</v>
      </c>
      <c r="C93" s="137" t="s">
        <v>25</v>
      </c>
      <c r="D93" s="84">
        <v>889000</v>
      </c>
      <c r="E93" s="112">
        <v>887487</v>
      </c>
      <c r="F93" s="213">
        <v>996314</v>
      </c>
      <c r="G93" s="125">
        <f>E93</f>
        <v>887487</v>
      </c>
      <c r="H93" s="191">
        <f>F93-G93</f>
        <v>108827</v>
      </c>
      <c r="I93" s="217">
        <f>D93-E93</f>
        <v>1513</v>
      </c>
      <c r="K93" s="83"/>
    </row>
    <row r="94" spans="1:11" ht="13.5" customHeight="1">
      <c r="A94" s="146"/>
      <c r="B94" s="153" t="s">
        <v>17</v>
      </c>
      <c r="C94" s="166"/>
      <c r="D94" s="179">
        <f aca="true" t="shared" si="33" ref="D94:I94">SUM(D93)</f>
        <v>889000</v>
      </c>
      <c r="E94" s="440">
        <f t="shared" si="33"/>
        <v>887487</v>
      </c>
      <c r="F94" s="192">
        <f t="shared" si="33"/>
        <v>996314</v>
      </c>
      <c r="G94" s="126">
        <f t="shared" si="33"/>
        <v>887487</v>
      </c>
      <c r="H94" s="193">
        <f t="shared" si="33"/>
        <v>108827</v>
      </c>
      <c r="I94" s="218">
        <f t="shared" si="33"/>
        <v>1513</v>
      </c>
      <c r="K94" s="83"/>
    </row>
    <row r="95" spans="1:11" ht="15" customHeight="1">
      <c r="A95" s="146">
        <f>A93+1</f>
        <v>48</v>
      </c>
      <c r="B95" s="124" t="s">
        <v>103</v>
      </c>
      <c r="C95" s="137" t="s">
        <v>25</v>
      </c>
      <c r="D95" s="84">
        <v>315000</v>
      </c>
      <c r="E95" s="112">
        <v>315000</v>
      </c>
      <c r="F95" s="213">
        <v>350000</v>
      </c>
      <c r="G95" s="125">
        <v>315000</v>
      </c>
      <c r="H95" s="191">
        <f>F95-G95</f>
        <v>35000</v>
      </c>
      <c r="I95" s="217">
        <f>D95-E95</f>
        <v>0</v>
      </c>
      <c r="K95" s="83"/>
    </row>
    <row r="96" spans="1:11" ht="13.5" customHeight="1">
      <c r="A96" s="146"/>
      <c r="B96" s="157" t="s">
        <v>17</v>
      </c>
      <c r="C96" s="170"/>
      <c r="D96" s="187">
        <f aca="true" t="shared" si="34" ref="D96:I96">SUM(D95)</f>
        <v>315000</v>
      </c>
      <c r="E96" s="445">
        <f t="shared" si="34"/>
        <v>315000</v>
      </c>
      <c r="F96" s="205">
        <f t="shared" si="34"/>
        <v>350000</v>
      </c>
      <c r="G96" s="135">
        <f t="shared" si="34"/>
        <v>315000</v>
      </c>
      <c r="H96" s="215">
        <f t="shared" si="34"/>
        <v>35000</v>
      </c>
      <c r="I96" s="227">
        <f t="shared" si="34"/>
        <v>0</v>
      </c>
      <c r="K96" s="83"/>
    </row>
    <row r="97" spans="1:11" ht="17.25" customHeight="1">
      <c r="A97" s="146">
        <f>A95+1</f>
        <v>49</v>
      </c>
      <c r="B97" s="124" t="s">
        <v>99</v>
      </c>
      <c r="C97" s="137" t="s">
        <v>25</v>
      </c>
      <c r="D97" s="84">
        <v>350000</v>
      </c>
      <c r="E97" s="112">
        <v>326416</v>
      </c>
      <c r="F97" s="110">
        <v>397834</v>
      </c>
      <c r="G97" s="125">
        <f>E97</f>
        <v>326416</v>
      </c>
      <c r="H97" s="191">
        <f>F97-G97</f>
        <v>71418</v>
      </c>
      <c r="I97" s="217">
        <f>D97-E97</f>
        <v>23584</v>
      </c>
      <c r="K97" s="83"/>
    </row>
    <row r="98" spans="1:11" ht="13.5" customHeight="1">
      <c r="A98" s="146"/>
      <c r="B98" s="159" t="s">
        <v>17</v>
      </c>
      <c r="C98" s="171"/>
      <c r="D98" s="186">
        <f aca="true" t="shared" si="35" ref="D98:I98">SUM(D97)</f>
        <v>350000</v>
      </c>
      <c r="E98" s="441">
        <f t="shared" si="35"/>
        <v>326416</v>
      </c>
      <c r="F98" s="196">
        <f t="shared" si="35"/>
        <v>397834</v>
      </c>
      <c r="G98" s="127">
        <f t="shared" si="35"/>
        <v>326416</v>
      </c>
      <c r="H98" s="197">
        <f t="shared" si="35"/>
        <v>71418</v>
      </c>
      <c r="I98" s="220">
        <f t="shared" si="35"/>
        <v>23584</v>
      </c>
      <c r="K98" s="83"/>
    </row>
    <row r="99" spans="1:11" ht="19.5" customHeight="1">
      <c r="A99" s="146">
        <f>A97+1</f>
        <v>50</v>
      </c>
      <c r="B99" s="124" t="s">
        <v>175</v>
      </c>
      <c r="C99" s="137" t="s">
        <v>152</v>
      </c>
      <c r="D99" s="84">
        <v>350000</v>
      </c>
      <c r="E99" s="450">
        <v>350000</v>
      </c>
      <c r="F99" s="216">
        <v>402532</v>
      </c>
      <c r="G99" s="93">
        <f>E99</f>
        <v>350000</v>
      </c>
      <c r="H99" s="194">
        <f>F99-G99</f>
        <v>52532</v>
      </c>
      <c r="I99" s="219">
        <f>D99-E99</f>
        <v>0</v>
      </c>
      <c r="K99" s="83"/>
    </row>
    <row r="100" spans="1:11" ht="13.5" customHeight="1">
      <c r="A100" s="146"/>
      <c r="B100" s="156" t="s">
        <v>17</v>
      </c>
      <c r="C100" s="168"/>
      <c r="D100" s="182">
        <f aca="true" t="shared" si="36" ref="D100:I100">SUM(D99)</f>
        <v>350000</v>
      </c>
      <c r="E100" s="442">
        <f t="shared" si="36"/>
        <v>350000</v>
      </c>
      <c r="F100" s="198">
        <f t="shared" si="36"/>
        <v>402532</v>
      </c>
      <c r="G100" s="128">
        <f t="shared" si="36"/>
        <v>350000</v>
      </c>
      <c r="H100" s="199">
        <f t="shared" si="36"/>
        <v>52532</v>
      </c>
      <c r="I100" s="221">
        <f t="shared" si="36"/>
        <v>0</v>
      </c>
      <c r="K100" s="83"/>
    </row>
    <row r="101" spans="1:11" ht="13.5" customHeight="1">
      <c r="A101" s="146">
        <v>51</v>
      </c>
      <c r="B101" s="124" t="s">
        <v>176</v>
      </c>
      <c r="C101" s="137" t="s">
        <v>177</v>
      </c>
      <c r="D101" s="84">
        <v>315000</v>
      </c>
      <c r="E101" s="112">
        <v>315000</v>
      </c>
      <c r="F101" s="213">
        <v>440963</v>
      </c>
      <c r="G101" s="125">
        <f>E101</f>
        <v>315000</v>
      </c>
      <c r="H101" s="191">
        <f>F101-G101</f>
        <v>125963</v>
      </c>
      <c r="I101" s="217">
        <f>D101-E101</f>
        <v>0</v>
      </c>
      <c r="K101" s="83"/>
    </row>
    <row r="102" spans="1:11" ht="13.5" customHeight="1">
      <c r="A102" s="146"/>
      <c r="B102" s="153" t="s">
        <v>17</v>
      </c>
      <c r="C102" s="166"/>
      <c r="D102" s="179">
        <f aca="true" t="shared" si="37" ref="D102:I102">SUM(D101)</f>
        <v>315000</v>
      </c>
      <c r="E102" s="440">
        <f t="shared" si="37"/>
        <v>315000</v>
      </c>
      <c r="F102" s="192">
        <f t="shared" si="37"/>
        <v>440963</v>
      </c>
      <c r="G102" s="126">
        <f t="shared" si="37"/>
        <v>315000</v>
      </c>
      <c r="H102" s="193">
        <f t="shared" si="37"/>
        <v>125963</v>
      </c>
      <c r="I102" s="218">
        <f t="shared" si="37"/>
        <v>0</v>
      </c>
      <c r="K102" s="83"/>
    </row>
    <row r="103" spans="1:11" ht="16.5" customHeight="1">
      <c r="A103" s="146">
        <f>A101+1</f>
        <v>52</v>
      </c>
      <c r="B103" s="124" t="s">
        <v>27</v>
      </c>
      <c r="C103" s="137" t="s">
        <v>178</v>
      </c>
      <c r="D103" s="84">
        <v>225000</v>
      </c>
      <c r="E103" s="112">
        <v>225000</v>
      </c>
      <c r="F103" s="213">
        <v>283140</v>
      </c>
      <c r="G103" s="125">
        <f>E103</f>
        <v>225000</v>
      </c>
      <c r="H103" s="191">
        <f>F103-G103</f>
        <v>58140</v>
      </c>
      <c r="I103" s="217">
        <f>D103-E103</f>
        <v>0</v>
      </c>
      <c r="K103" s="83"/>
    </row>
    <row r="104" spans="1:11" ht="15" customHeight="1">
      <c r="A104" s="146">
        <v>53</v>
      </c>
      <c r="B104" s="161" t="s">
        <v>27</v>
      </c>
      <c r="C104" s="137" t="s">
        <v>179</v>
      </c>
      <c r="D104" s="84">
        <v>272000</v>
      </c>
      <c r="E104" s="449">
        <v>210000</v>
      </c>
      <c r="F104" s="214">
        <v>301366</v>
      </c>
      <c r="G104" s="93">
        <v>210000</v>
      </c>
      <c r="H104" s="194">
        <v>91366</v>
      </c>
      <c r="I104" s="217">
        <f>D104-E104</f>
        <v>62000</v>
      </c>
      <c r="K104" s="83"/>
    </row>
    <row r="105" spans="1:11" ht="13.5" customHeight="1">
      <c r="A105" s="146"/>
      <c r="B105" s="153" t="s">
        <v>17</v>
      </c>
      <c r="C105" s="166"/>
      <c r="D105" s="179">
        <f aca="true" t="shared" si="38" ref="D105:I105">D104+D103</f>
        <v>497000</v>
      </c>
      <c r="E105" s="447">
        <f t="shared" si="38"/>
        <v>435000</v>
      </c>
      <c r="F105" s="211">
        <f t="shared" si="38"/>
        <v>584506</v>
      </c>
      <c r="G105" s="134">
        <f t="shared" si="38"/>
        <v>435000</v>
      </c>
      <c r="H105" s="204">
        <f t="shared" si="38"/>
        <v>149506</v>
      </c>
      <c r="I105" s="226">
        <f t="shared" si="38"/>
        <v>62000</v>
      </c>
      <c r="K105" s="83"/>
    </row>
    <row r="106" spans="1:11" ht="13.5" customHeight="1">
      <c r="A106" s="146">
        <v>54</v>
      </c>
      <c r="B106" s="124" t="s">
        <v>180</v>
      </c>
      <c r="C106" s="137" t="s">
        <v>24</v>
      </c>
      <c r="D106" s="84">
        <v>960000</v>
      </c>
      <c r="E106" s="112">
        <v>457652</v>
      </c>
      <c r="F106" s="213">
        <v>1513314.65</v>
      </c>
      <c r="G106" s="125">
        <f>E106</f>
        <v>457652</v>
      </c>
      <c r="H106" s="191">
        <f>F106-G106</f>
        <v>1055662.65</v>
      </c>
      <c r="I106" s="217">
        <f>D106-E106</f>
        <v>502348</v>
      </c>
      <c r="K106" s="83"/>
    </row>
    <row r="107" spans="1:11" ht="13.5" customHeight="1">
      <c r="A107" s="150"/>
      <c r="B107" s="162" t="s">
        <v>17</v>
      </c>
      <c r="C107" s="175"/>
      <c r="D107" s="184">
        <f aca="true" t="shared" si="39" ref="D107:I107">SUM(D106)</f>
        <v>960000</v>
      </c>
      <c r="E107" s="443">
        <f t="shared" si="39"/>
        <v>457652</v>
      </c>
      <c r="F107" s="200">
        <f t="shared" si="39"/>
        <v>1513314.65</v>
      </c>
      <c r="G107" s="130">
        <f t="shared" si="39"/>
        <v>457652</v>
      </c>
      <c r="H107" s="202">
        <f t="shared" si="39"/>
        <v>1055662.65</v>
      </c>
      <c r="I107" s="223">
        <f t="shared" si="39"/>
        <v>502348</v>
      </c>
      <c r="K107" s="83"/>
    </row>
    <row r="108" spans="1:11" ht="15.75" customHeight="1">
      <c r="A108" s="146">
        <v>55</v>
      </c>
      <c r="B108" s="161" t="s">
        <v>181</v>
      </c>
      <c r="C108" s="139" t="s">
        <v>182</v>
      </c>
      <c r="D108" s="188">
        <v>350000</v>
      </c>
      <c r="E108" s="212">
        <v>339300</v>
      </c>
      <c r="F108" s="213">
        <v>401600</v>
      </c>
      <c r="G108" s="125">
        <v>339300</v>
      </c>
      <c r="H108" s="191">
        <f>F108-G108</f>
        <v>62300</v>
      </c>
      <c r="I108" s="217">
        <f>D108-E108</f>
        <v>10700</v>
      </c>
      <c r="K108" s="83"/>
    </row>
    <row r="109" spans="1:11" ht="13.5" customHeight="1">
      <c r="A109" s="146"/>
      <c r="B109" s="162" t="s">
        <v>17</v>
      </c>
      <c r="C109" s="175"/>
      <c r="D109" s="184">
        <f>SUM(D108:D108)</f>
        <v>350000</v>
      </c>
      <c r="E109" s="443">
        <f>SUM(E108)</f>
        <v>339300</v>
      </c>
      <c r="F109" s="200">
        <f>SUM(F108)</f>
        <v>401600</v>
      </c>
      <c r="G109" s="130">
        <f>SUM(G108)</f>
        <v>339300</v>
      </c>
      <c r="H109" s="202">
        <f>SUM(H108)</f>
        <v>62300</v>
      </c>
      <c r="I109" s="223">
        <f>SUM(I108)</f>
        <v>10700</v>
      </c>
      <c r="K109" s="83"/>
    </row>
    <row r="110" spans="1:11" ht="16.5" customHeight="1">
      <c r="A110" s="146">
        <v>56</v>
      </c>
      <c r="B110" s="161" t="s">
        <v>105</v>
      </c>
      <c r="C110" s="139" t="s">
        <v>183</v>
      </c>
      <c r="D110" s="188">
        <v>300000</v>
      </c>
      <c r="E110" s="212">
        <v>248390</v>
      </c>
      <c r="F110" s="213">
        <v>275989</v>
      </c>
      <c r="G110" s="125">
        <f>E110</f>
        <v>248390</v>
      </c>
      <c r="H110" s="191">
        <f>F110-G110</f>
        <v>27599</v>
      </c>
      <c r="I110" s="217">
        <f>D110-E110</f>
        <v>51610</v>
      </c>
      <c r="K110" s="83"/>
    </row>
    <row r="111" spans="1:11" ht="13.5" customHeight="1">
      <c r="A111" s="146"/>
      <c r="B111" s="162" t="s">
        <v>17</v>
      </c>
      <c r="C111" s="175"/>
      <c r="D111" s="189">
        <f aca="true" t="shared" si="40" ref="D111:I111">SUM(D110)</f>
        <v>300000</v>
      </c>
      <c r="E111" s="445">
        <f t="shared" si="40"/>
        <v>248390</v>
      </c>
      <c r="F111" s="205">
        <f t="shared" si="40"/>
        <v>275989</v>
      </c>
      <c r="G111" s="135">
        <f t="shared" si="40"/>
        <v>248390</v>
      </c>
      <c r="H111" s="215">
        <f t="shared" si="40"/>
        <v>27599</v>
      </c>
      <c r="I111" s="227">
        <f t="shared" si="40"/>
        <v>51610</v>
      </c>
      <c r="K111" s="83"/>
    </row>
    <row r="112" spans="1:11" ht="13.5" customHeight="1">
      <c r="A112" s="146">
        <f>A110+1</f>
        <v>57</v>
      </c>
      <c r="B112" s="161" t="s">
        <v>184</v>
      </c>
      <c r="C112" s="139" t="s">
        <v>185</v>
      </c>
      <c r="D112" s="188">
        <v>350000</v>
      </c>
      <c r="E112" s="448">
        <v>305000</v>
      </c>
      <c r="F112" s="213">
        <v>372715.9</v>
      </c>
      <c r="G112" s="125">
        <v>305000</v>
      </c>
      <c r="H112" s="191">
        <f>F112-G112</f>
        <v>67715.90000000002</v>
      </c>
      <c r="I112" s="217">
        <f>D112-E112</f>
        <v>45000</v>
      </c>
      <c r="K112" s="83"/>
    </row>
    <row r="113" spans="1:11" ht="13.5" customHeight="1">
      <c r="A113" s="146"/>
      <c r="B113" s="152" t="s">
        <v>17</v>
      </c>
      <c r="C113" s="164"/>
      <c r="D113" s="178">
        <f aca="true" t="shared" si="41" ref="D113:I113">SUM(D112)</f>
        <v>350000</v>
      </c>
      <c r="E113" s="440">
        <f t="shared" si="41"/>
        <v>305000</v>
      </c>
      <c r="F113" s="192">
        <f t="shared" si="41"/>
        <v>372715.9</v>
      </c>
      <c r="G113" s="126">
        <f t="shared" si="41"/>
        <v>305000</v>
      </c>
      <c r="H113" s="193">
        <f t="shared" si="41"/>
        <v>67715.90000000002</v>
      </c>
      <c r="I113" s="218">
        <f t="shared" si="41"/>
        <v>45000</v>
      </c>
      <c r="K113" s="83"/>
    </row>
    <row r="114" spans="1:11" ht="12.75">
      <c r="A114" s="146">
        <f>A112+1</f>
        <v>58</v>
      </c>
      <c r="B114" s="161" t="s">
        <v>186</v>
      </c>
      <c r="C114" s="139" t="s">
        <v>26</v>
      </c>
      <c r="D114" s="188">
        <v>110000</v>
      </c>
      <c r="E114" s="448">
        <v>107751</v>
      </c>
      <c r="F114" s="213">
        <v>134183</v>
      </c>
      <c r="G114" s="125">
        <f>E114</f>
        <v>107751</v>
      </c>
      <c r="H114" s="191">
        <f>F114-G114</f>
        <v>26432</v>
      </c>
      <c r="I114" s="217">
        <f>D114-E114</f>
        <v>2249</v>
      </c>
      <c r="K114" s="83"/>
    </row>
    <row r="115" spans="1:11" ht="13.5" customHeight="1">
      <c r="A115" s="146"/>
      <c r="B115" s="153" t="s">
        <v>17</v>
      </c>
      <c r="C115" s="176"/>
      <c r="D115" s="179">
        <f aca="true" t="shared" si="42" ref="D115:I115">SUM(D114)</f>
        <v>110000</v>
      </c>
      <c r="E115" s="440">
        <f t="shared" si="42"/>
        <v>107751</v>
      </c>
      <c r="F115" s="192">
        <f t="shared" si="42"/>
        <v>134183</v>
      </c>
      <c r="G115" s="126">
        <f t="shared" si="42"/>
        <v>107751</v>
      </c>
      <c r="H115" s="193">
        <f t="shared" si="42"/>
        <v>26432</v>
      </c>
      <c r="I115" s="218">
        <f t="shared" si="42"/>
        <v>2249</v>
      </c>
      <c r="K115" s="83"/>
    </row>
    <row r="116" spans="1:11" ht="23.25" customHeight="1">
      <c r="A116" s="151">
        <v>59</v>
      </c>
      <c r="B116" s="158" t="s">
        <v>362</v>
      </c>
      <c r="C116" s="177" t="s">
        <v>363</v>
      </c>
      <c r="D116" s="185">
        <v>130000</v>
      </c>
      <c r="E116" s="119">
        <v>126000</v>
      </c>
      <c r="F116" s="214">
        <v>162197</v>
      </c>
      <c r="G116" s="116">
        <v>126000</v>
      </c>
      <c r="H116" s="194">
        <f>F116-G116</f>
        <v>36197</v>
      </c>
      <c r="I116" s="219">
        <f>D116-E116</f>
        <v>4000</v>
      </c>
      <c r="K116" s="83"/>
    </row>
    <row r="117" spans="1:11" ht="13.5" customHeight="1">
      <c r="A117" s="151"/>
      <c r="B117" s="153" t="s">
        <v>17</v>
      </c>
      <c r="C117" s="176"/>
      <c r="D117" s="179">
        <f aca="true" t="shared" si="43" ref="D117:I117">D116</f>
        <v>130000</v>
      </c>
      <c r="E117" s="447">
        <f t="shared" si="43"/>
        <v>126000</v>
      </c>
      <c r="F117" s="211">
        <f t="shared" si="43"/>
        <v>162197</v>
      </c>
      <c r="G117" s="134">
        <f t="shared" si="43"/>
        <v>126000</v>
      </c>
      <c r="H117" s="204">
        <f t="shared" si="43"/>
        <v>36197</v>
      </c>
      <c r="I117" s="226">
        <f t="shared" si="43"/>
        <v>4000</v>
      </c>
      <c r="K117" s="83"/>
    </row>
    <row r="118" spans="1:11" s="15" customFormat="1" ht="13.5" customHeight="1">
      <c r="A118" s="151">
        <v>60</v>
      </c>
      <c r="B118" s="158" t="s">
        <v>100</v>
      </c>
      <c r="C118" s="177" t="s">
        <v>25</v>
      </c>
      <c r="D118" s="190">
        <v>273000</v>
      </c>
      <c r="E118" s="119">
        <v>267967</v>
      </c>
      <c r="F118" s="214">
        <v>379934</v>
      </c>
      <c r="G118" s="116">
        <v>267967</v>
      </c>
      <c r="H118" s="194">
        <v>111967</v>
      </c>
      <c r="I118" s="219">
        <f>D118-E118</f>
        <v>5033</v>
      </c>
      <c r="J118" s="439"/>
      <c r="K118" s="83"/>
    </row>
    <row r="119" spans="1:11" ht="13.5" customHeight="1">
      <c r="A119" s="151"/>
      <c r="B119" s="153" t="s">
        <v>17</v>
      </c>
      <c r="C119" s="176"/>
      <c r="D119" s="179">
        <f aca="true" t="shared" si="44" ref="D119:I119">D118</f>
        <v>273000</v>
      </c>
      <c r="E119" s="447">
        <f t="shared" si="44"/>
        <v>267967</v>
      </c>
      <c r="F119" s="211">
        <f t="shared" si="44"/>
        <v>379934</v>
      </c>
      <c r="G119" s="134">
        <f t="shared" si="44"/>
        <v>267967</v>
      </c>
      <c r="H119" s="204">
        <f t="shared" si="44"/>
        <v>111967</v>
      </c>
      <c r="I119" s="226">
        <f t="shared" si="44"/>
        <v>5033</v>
      </c>
      <c r="K119" s="83"/>
    </row>
    <row r="120" spans="1:11" s="1" customFormat="1" ht="13.5" customHeight="1">
      <c r="A120" s="151">
        <v>61</v>
      </c>
      <c r="B120" s="124" t="s">
        <v>187</v>
      </c>
      <c r="C120" s="137" t="s">
        <v>152</v>
      </c>
      <c r="D120" s="84">
        <v>350000</v>
      </c>
      <c r="E120" s="119">
        <v>350000</v>
      </c>
      <c r="F120" s="214">
        <v>393105</v>
      </c>
      <c r="G120" s="116">
        <v>350000</v>
      </c>
      <c r="H120" s="194">
        <v>43105</v>
      </c>
      <c r="I120" s="219">
        <f>D120-E120</f>
        <v>0</v>
      </c>
      <c r="J120" s="439"/>
      <c r="K120" s="83"/>
    </row>
    <row r="121" spans="1:11" ht="13.5" customHeight="1">
      <c r="A121" s="151"/>
      <c r="B121" s="153" t="s">
        <v>17</v>
      </c>
      <c r="C121" s="176"/>
      <c r="D121" s="179">
        <f aca="true" t="shared" si="45" ref="D121:I121">D120</f>
        <v>350000</v>
      </c>
      <c r="E121" s="447">
        <f t="shared" si="45"/>
        <v>350000</v>
      </c>
      <c r="F121" s="211">
        <f t="shared" si="45"/>
        <v>393105</v>
      </c>
      <c r="G121" s="134">
        <f t="shared" si="45"/>
        <v>350000</v>
      </c>
      <c r="H121" s="204">
        <f t="shared" si="45"/>
        <v>43105</v>
      </c>
      <c r="I121" s="226">
        <f t="shared" si="45"/>
        <v>0</v>
      </c>
      <c r="K121" s="83"/>
    </row>
    <row r="122" spans="1:11" s="1" customFormat="1" ht="13.5" customHeight="1">
      <c r="A122" s="151">
        <v>62</v>
      </c>
      <c r="B122" s="124" t="s">
        <v>188</v>
      </c>
      <c r="C122" s="137" t="s">
        <v>189</v>
      </c>
      <c r="D122" s="84">
        <v>294000</v>
      </c>
      <c r="E122" s="119">
        <v>293000</v>
      </c>
      <c r="F122" s="214">
        <v>345746.6</v>
      </c>
      <c r="G122" s="116">
        <v>293000</v>
      </c>
      <c r="H122" s="194">
        <f>F122-G122</f>
        <v>52746.59999999998</v>
      </c>
      <c r="I122" s="219">
        <f>D122-E122</f>
        <v>1000</v>
      </c>
      <c r="J122" s="439"/>
      <c r="K122" s="83"/>
    </row>
    <row r="123" spans="1:11" ht="13.5" customHeight="1">
      <c r="A123" s="151"/>
      <c r="B123" s="153" t="s">
        <v>17</v>
      </c>
      <c r="C123" s="176"/>
      <c r="D123" s="179">
        <f aca="true" t="shared" si="46" ref="D123:I123">D122</f>
        <v>294000</v>
      </c>
      <c r="E123" s="447">
        <f t="shared" si="46"/>
        <v>293000</v>
      </c>
      <c r="F123" s="211">
        <f t="shared" si="46"/>
        <v>345746.6</v>
      </c>
      <c r="G123" s="134">
        <f t="shared" si="46"/>
        <v>293000</v>
      </c>
      <c r="H123" s="204">
        <f t="shared" si="46"/>
        <v>52746.59999999998</v>
      </c>
      <c r="I123" s="226">
        <f t="shared" si="46"/>
        <v>1000</v>
      </c>
      <c r="K123" s="83"/>
    </row>
    <row r="124" spans="1:11" s="1" customFormat="1" ht="13.5" customHeight="1">
      <c r="A124" s="151">
        <v>63</v>
      </c>
      <c r="B124" s="124" t="s">
        <v>190</v>
      </c>
      <c r="C124" s="137" t="s">
        <v>25</v>
      </c>
      <c r="D124" s="84">
        <v>350000</v>
      </c>
      <c r="E124" s="119">
        <v>0</v>
      </c>
      <c r="F124" s="214">
        <v>0</v>
      </c>
      <c r="G124" s="116">
        <v>0</v>
      </c>
      <c r="H124" s="194">
        <v>0</v>
      </c>
      <c r="I124" s="219">
        <f>D124-E124</f>
        <v>350000</v>
      </c>
      <c r="J124" s="439"/>
      <c r="K124" s="83"/>
    </row>
    <row r="125" spans="1:11" ht="13.5" customHeight="1">
      <c r="A125" s="151"/>
      <c r="B125" s="153" t="s">
        <v>17</v>
      </c>
      <c r="C125" s="176"/>
      <c r="D125" s="179">
        <f aca="true" t="shared" si="47" ref="D125:I125">D124</f>
        <v>350000</v>
      </c>
      <c r="E125" s="440">
        <f t="shared" si="47"/>
        <v>0</v>
      </c>
      <c r="F125" s="192">
        <f t="shared" si="47"/>
        <v>0</v>
      </c>
      <c r="G125" s="126">
        <f t="shared" si="47"/>
        <v>0</v>
      </c>
      <c r="H125" s="193">
        <f t="shared" si="47"/>
        <v>0</v>
      </c>
      <c r="I125" s="218">
        <f t="shared" si="47"/>
        <v>350000</v>
      </c>
      <c r="K125" s="83"/>
    </row>
    <row r="126" spans="1:11" ht="13.5" customHeight="1">
      <c r="A126" s="151">
        <v>64</v>
      </c>
      <c r="B126" s="124" t="s">
        <v>191</v>
      </c>
      <c r="C126" s="137" t="s">
        <v>192</v>
      </c>
      <c r="D126" s="84">
        <v>62000</v>
      </c>
      <c r="E126" s="119">
        <v>0</v>
      </c>
      <c r="F126" s="214">
        <v>0</v>
      </c>
      <c r="G126" s="93">
        <v>0</v>
      </c>
      <c r="H126" s="194">
        <v>0</v>
      </c>
      <c r="I126" s="219">
        <f>D126-E126</f>
        <v>62000</v>
      </c>
      <c r="K126" s="83"/>
    </row>
    <row r="127" spans="1:11" ht="13.5" customHeight="1">
      <c r="A127" s="151"/>
      <c r="B127" s="469" t="s">
        <v>17</v>
      </c>
      <c r="C127" s="176"/>
      <c r="D127" s="179">
        <f aca="true" t="shared" si="48" ref="D127:I127">D126</f>
        <v>62000</v>
      </c>
      <c r="E127" s="447">
        <f t="shared" si="48"/>
        <v>0</v>
      </c>
      <c r="F127" s="211">
        <f t="shared" si="48"/>
        <v>0</v>
      </c>
      <c r="G127" s="134">
        <f t="shared" si="48"/>
        <v>0</v>
      </c>
      <c r="H127" s="204">
        <f t="shared" si="48"/>
        <v>0</v>
      </c>
      <c r="I127" s="211">
        <f t="shared" si="48"/>
        <v>62000</v>
      </c>
      <c r="K127" s="83"/>
    </row>
    <row r="128" spans="1:11" s="1" customFormat="1" ht="5.25" customHeight="1" thickBot="1">
      <c r="A128" s="151"/>
      <c r="B128" s="460"/>
      <c r="C128" s="461"/>
      <c r="D128" s="462"/>
      <c r="E128" s="463"/>
      <c r="F128" s="464"/>
      <c r="G128" s="465"/>
      <c r="H128" s="466"/>
      <c r="I128" s="467"/>
      <c r="J128" s="468"/>
      <c r="K128" s="83"/>
    </row>
    <row r="129" spans="1:11" ht="24" customHeight="1" thickBot="1">
      <c r="A129" s="20"/>
      <c r="B129" s="541" t="s">
        <v>378</v>
      </c>
      <c r="C129" s="542"/>
      <c r="D129" s="454">
        <f aca="true" t="shared" si="49" ref="D129:I129">D127+D125+D123+D121+D119+D117+D115+D113+D111+D109+D107+D105+D102+D100+D98+D96+D94+D92+D90+D87+D85+D83+D81+D79+D77+D75+D73+D71+D69+D67+D65+D63+D61+D59+D57+D55+D53+D51+D49+D47+D45+D43+D40+D38+D35+D32+D30+D28+D26+D24+D22+D20+D18+D16+D14+D12+D10+D7</f>
        <v>20000000</v>
      </c>
      <c r="E129" s="455">
        <f t="shared" si="49"/>
        <v>16092679.75</v>
      </c>
      <c r="F129" s="456">
        <f t="shared" si="49"/>
        <v>24268614.479999997</v>
      </c>
      <c r="G129" s="457">
        <f t="shared" si="49"/>
        <v>16092679.75</v>
      </c>
      <c r="H129" s="458">
        <f t="shared" si="49"/>
        <v>8175934.73</v>
      </c>
      <c r="I129" s="459">
        <f t="shared" si="49"/>
        <v>3520320.25</v>
      </c>
      <c r="K129" s="83"/>
    </row>
    <row r="130" spans="1:11" ht="12.75">
      <c r="A130" s="21"/>
      <c r="B130" s="22"/>
      <c r="C130" s="140" t="s">
        <v>387</v>
      </c>
      <c r="D130" s="141"/>
      <c r="E130" s="142"/>
      <c r="F130" s="142"/>
      <c r="G130" s="142"/>
      <c r="H130" s="228"/>
      <c r="I130" s="230"/>
      <c r="K130" s="83"/>
    </row>
    <row r="131" spans="1:11" ht="13.5" thickBot="1">
      <c r="A131" s="21"/>
      <c r="B131" s="23"/>
      <c r="C131" s="143"/>
      <c r="D131" s="144"/>
      <c r="E131" s="145"/>
      <c r="F131" s="145"/>
      <c r="G131" s="145"/>
      <c r="H131" s="229"/>
      <c r="I131" s="438"/>
      <c r="K131" s="83"/>
    </row>
    <row r="132" spans="2:10" ht="12.75">
      <c r="B132" s="16" t="s">
        <v>388</v>
      </c>
      <c r="C132" s="16"/>
      <c r="J132" s="507"/>
    </row>
    <row r="133" spans="2:10" ht="12.75">
      <c r="B133" s="16" t="s">
        <v>394</v>
      </c>
      <c r="C133" s="16"/>
      <c r="H133" s="483"/>
      <c r="J133" s="507"/>
    </row>
  </sheetData>
  <mergeCells count="10">
    <mergeCell ref="B129:C129"/>
    <mergeCell ref="A1:I1"/>
    <mergeCell ref="A2:I2"/>
    <mergeCell ref="A4:A5"/>
    <mergeCell ref="B4:B5"/>
    <mergeCell ref="C4:C5"/>
    <mergeCell ref="D4:D5"/>
    <mergeCell ref="E4:E5"/>
    <mergeCell ref="F4:H4"/>
    <mergeCell ref="I4:I5"/>
  </mergeCells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&amp;RPříloha č. 4c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Aira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pavel.rybak</dc:creator>
  <cp:keywords/>
  <dc:description/>
  <cp:lastModifiedBy>mvcr</cp:lastModifiedBy>
  <cp:lastPrinted>2014-03-20T07:54:41Z</cp:lastPrinted>
  <dcterms:created xsi:type="dcterms:W3CDTF">2009-02-03T19:37:22Z</dcterms:created>
  <dcterms:modified xsi:type="dcterms:W3CDTF">2014-03-21T10:08:47Z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566277378</vt:i4>
  </property>
  <property fmtid="{D5CDD505-2E9C-101B-9397-08002B2CF9AE}" pid="3" name="_EmailSubject">
    <vt:lpwstr/>
  </property>
  <property fmtid="{D5CDD505-2E9C-101B-9397-08002B2CF9AE}" pid="4" name="_AuthorEmail">
    <vt:lpwstr>rvppk@mvcr.cz</vt:lpwstr>
  </property>
  <property fmtid="{D5CDD505-2E9C-101B-9397-08002B2CF9AE}" pid="5" name="_AuthorEmailDisplayName">
    <vt:lpwstr>Jana Jarošová</vt:lpwstr>
  </property>
  <property fmtid="{D5CDD505-2E9C-101B-9397-08002B2CF9AE}" pid="6" name="_ReviewingToolsShownOnce">
    <vt:lpwstr/>
  </property>
</Properties>
</file>