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5705" windowHeight="4635" tabRatio="827" firstSheet="1" activeTab="10"/>
  </bookViews>
  <sheets>
    <sheet name="Nastavení" sheetId="1" state="hidden" r:id="rId1"/>
    <sheet name="Tit." sheetId="2" r:id="rId2"/>
    <sheet name="I.inst" sheetId="3" r:id="rId3"/>
    <sheet name="NZ-SPri" sheetId="4" r:id="rId4"/>
    <sheet name="NZ-Opak" sheetId="5" r:id="rId5"/>
    <sheet name="NZ-kde" sheetId="6" r:id="rId6"/>
    <sheet name="demo" sheetId="7" r:id="rId7"/>
    <sheet name="MBD" sheetId="8" r:id="rId8"/>
    <sheet name="Ž po měsících" sheetId="9" r:id="rId9"/>
    <sheet name="Dublin" sheetId="10" r:id="rId10"/>
    <sheet name="KS" sheetId="11" r:id="rId11"/>
    <sheet name="Kasace MV+KS_ciz" sheetId="12" r:id="rId12"/>
    <sheet name="Kasace" sheetId="13" r:id="rId13"/>
    <sheet name="Poslední list" sheetId="14" r:id="rId14"/>
  </sheets>
  <externalReferences>
    <externalReference r:id="rId17"/>
    <externalReference r:id="rId18"/>
  </externalReferences>
  <definedNames>
    <definedName name="HTML_CodePage" hidden="1">1250</definedName>
    <definedName name="HTML_Control" localSheetId="4" hidden="1">{"'B-mždFajnl2'!$A$1:$H$67"}</definedName>
    <definedName name="HTML_Control" localSheetId="3" hidden="1">{"'B-mždFajnl2'!$A$1:$H$67"}</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2">'Kasace'!$1:$4</definedName>
    <definedName name="_xlnm.Print_Titles" localSheetId="11">'Kasace MV+KS_ciz'!$24:$26</definedName>
    <definedName name="_xlnm.Print_Titles" localSheetId="10">'KS'!$1:$4</definedName>
    <definedName name="_xlnm.Print_Titles" localSheetId="5">'NZ-kde'!$1:$4</definedName>
    <definedName name="_xlnm.Print_Area" localSheetId="6">'demo'!$A$1:$K$61</definedName>
    <definedName name="_xlnm.Print_Area" localSheetId="9">'Dublin'!$A$1:$H$61</definedName>
    <definedName name="_xlnm.Print_Area" localSheetId="2">'I.inst'!$A$1:$M$110</definedName>
    <definedName name="_xlnm.Print_Area" localSheetId="12">'Kasace'!$A$1:$J$35</definedName>
    <definedName name="_xlnm.Print_Area" localSheetId="11">'Kasace MV+KS_ciz'!$A$1:$J$64</definedName>
    <definedName name="_xlnm.Print_Area" localSheetId="10">'KS'!$A$1:$L$57</definedName>
    <definedName name="_xlnm.Print_Area" localSheetId="7">'MBD'!$A$1:$M$59</definedName>
    <definedName name="_xlnm.Print_Area" localSheetId="5">'NZ-kde'!$A$1:$H$32</definedName>
    <definedName name="_xlnm.Print_Area" localSheetId="4">'NZ-Opak'!$A$1:$E$54</definedName>
    <definedName name="_xlnm.Print_Area" localSheetId="3">'NZ-SPri'!$A$1:$I$59</definedName>
    <definedName name="_xlnm.Print_Area" localSheetId="1">'Tit.'!$A$1:$C$15</definedName>
    <definedName name="_xlnm.Print_Area" localSheetId="8">'Ž po měsících'!$A$1:$V$60</definedName>
    <definedName name="T03_Misto_Final" localSheetId="1">'[2]T03_Misto_Final'!$A$1:$D$28</definedName>
    <definedName name="T03_Misto_Final">'[1]T03_Misto_Final'!$A$1:$D$28</definedName>
    <definedName name="Tit1" hidden="1">{"'Ž po letech'!$A$3:$N$106","'Ž po měsících a letech'!$A$3:$N$16"}</definedName>
  </definedNames>
  <calcPr fullCalcOnLoad="1"/>
</workbook>
</file>

<file path=xl/sharedStrings.xml><?xml version="1.0" encoding="utf-8"?>
<sst xmlns="http://schemas.openxmlformats.org/spreadsheetml/2006/main" count="608" uniqueCount="249">
  <si>
    <t>Státní příslušnost</t>
  </si>
  <si>
    <t>Bělorusko</t>
  </si>
  <si>
    <t>Makedonie</t>
  </si>
  <si>
    <t>Moldavsko</t>
  </si>
  <si>
    <t>Rusko</t>
  </si>
  <si>
    <t>Ukrajina</t>
  </si>
  <si>
    <t>Evropa</t>
  </si>
  <si>
    <t>Alžírsko</t>
  </si>
  <si>
    <t>Angola</t>
  </si>
  <si>
    <t>Etiopie</t>
  </si>
  <si>
    <t>Konžská dem. rep.</t>
  </si>
  <si>
    <t>Nigérie</t>
  </si>
  <si>
    <t>Sierra Leone</t>
  </si>
  <si>
    <t>Somálsko</t>
  </si>
  <si>
    <t>Afrika</t>
  </si>
  <si>
    <t>Kazachstán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</si>
  <si>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</si>
  <si>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</si>
  <si>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</si>
  <si>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</si>
  <si>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</si>
  <si>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</si>
  <si>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</si>
  <si>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</si>
  <si>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</si>
  <si>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</si>
  <si>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</si>
  <si>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</si>
  <si>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</si>
  <si>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</si>
  <si>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</si>
  <si>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</si>
  <si>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</si>
  <si>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</si>
  <si>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</si>
  <si>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</si>
  <si>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Mongolsko</t>
  </si>
  <si>
    <t>Rumunsko</t>
  </si>
  <si>
    <t>Chorvatsko</t>
  </si>
  <si>
    <t>Čína</t>
  </si>
  <si>
    <t>Turkmenistán</t>
  </si>
  <si>
    <t>Senegal</t>
  </si>
  <si>
    <t>Turecko</t>
  </si>
  <si>
    <t>Ázerbajdžán</t>
  </si>
  <si>
    <t>Kuba</t>
  </si>
  <si>
    <t>Súdán</t>
  </si>
  <si>
    <t>Tunisko</t>
  </si>
  <si>
    <t>Uzbekistán</t>
  </si>
  <si>
    <t>Kyrgyzstán</t>
  </si>
  <si>
    <t>Amerika</t>
  </si>
  <si>
    <t>Řízení zastaveno</t>
  </si>
  <si>
    <t>Guinea</t>
  </si>
  <si>
    <t>Zahájení řízení</t>
  </si>
  <si>
    <t>Azyl udělen</t>
  </si>
  <si>
    <t>%</t>
  </si>
  <si>
    <t>Rozdělení žadatelů podle státní příslušnosti</t>
  </si>
  <si>
    <t>věznice</t>
  </si>
  <si>
    <t>ZZC Poštorná</t>
  </si>
  <si>
    <t>ZZC Bělá</t>
  </si>
  <si>
    <t>Počet žádostí</t>
  </si>
  <si>
    <t>Počet nových žádostí</t>
  </si>
  <si>
    <t>Rozdělení žadatelů podle věku a pohlaví</t>
  </si>
  <si>
    <t>Stát</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</si>
  <si>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</si>
  <si>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</si>
  <si>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</si>
  <si>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</si>
  <si>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</si>
  <si>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</si>
  <si>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</si>
  <si>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</si>
  <si>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</si>
  <si>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</si>
  <si>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</si>
  <si>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</si>
  <si>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</si>
  <si>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</si>
  <si>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</si>
  <si>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Žadatelé o mezinárodní ochranu 
a azylanti</t>
  </si>
  <si>
    <t>Řízení o mezinárodní ochraně na I. instanci</t>
  </si>
  <si>
    <t>Místo podání žádosti o mezinárodní ochranu</t>
  </si>
  <si>
    <t>Mladiství a nezletilí bez doprovodu - řízení o mezinárodní ochraně na I. instanci*</t>
  </si>
  <si>
    <t>Počet žadatelů o mezinárodní ochranu podle roků a měsíců zahájení řízení</t>
  </si>
  <si>
    <t>Azyl neudělen</t>
  </si>
  <si>
    <t>STATISTICKÁ ZPRÁVA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</si>
  <si>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</si>
  <si>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Praha-Ruzyně</t>
  </si>
  <si>
    <t>ostatní azylová zařízení</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</si>
  <si>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</si>
  <si>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</si>
  <si>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</si>
  <si>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</si>
  <si>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</si>
  <si>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</si>
  <si>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</si>
  <si>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</si>
  <si>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</si>
  <si>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počet</t>
  </si>
  <si>
    <t>proc</t>
  </si>
  <si>
    <t>Pošt. schránka 21/OAM, 170 34 PRAHA 7</t>
  </si>
  <si>
    <t>tel: 974 832 495</t>
  </si>
  <si>
    <t>fax: 974 833 530</t>
  </si>
  <si>
    <t>e-mail: opu@mvcr.cz</t>
  </si>
  <si>
    <t>http://www.mvcr.cz</t>
  </si>
  <si>
    <t>data platná k:</t>
  </si>
  <si>
    <t>Srbsko</t>
  </si>
  <si>
    <t>Sýrie</t>
  </si>
  <si>
    <t>Kamerun</t>
  </si>
  <si>
    <t>Kongo</t>
  </si>
  <si>
    <t>Togo</t>
  </si>
  <si>
    <t>Izrael</t>
  </si>
  <si>
    <t>Zimbabwe</t>
  </si>
  <si>
    <t>Ostatní</t>
  </si>
  <si>
    <t>nové žádosti</t>
  </si>
  <si>
    <t>rozhodnutí celkem</t>
  </si>
  <si>
    <t>nevyřízeno (ke konci měsíce)</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</si>
  <si>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</si>
  <si>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</si>
  <si>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</si>
  <si>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</si>
  <si>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</si>
  <si>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</si>
  <si>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</si>
  <si>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</si>
  <si>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</si>
  <si>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</si>
  <si>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</si>
  <si>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</si>
  <si>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</si>
  <si>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</si>
  <si>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</si>
  <si>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prodloužení doplňkové ochrany na I. instanci</t>
  </si>
  <si>
    <t>Doplňková ochrana prodloužena</t>
  </si>
  <si>
    <t>Doplňková ochrana neprodloužena</t>
  </si>
  <si>
    <t>tab. 18</t>
  </si>
  <si>
    <t>tab. 01</t>
  </si>
  <si>
    <t>tab. 02a</t>
  </si>
  <si>
    <t>tab. 02b</t>
  </si>
  <si>
    <t>tab. 05</t>
  </si>
  <si>
    <t>tab. 06a</t>
  </si>
  <si>
    <t>tab. 06b</t>
  </si>
  <si>
    <t>tab. 09</t>
  </si>
  <si>
    <t>tab. 11</t>
  </si>
  <si>
    <t>Asi</t>
  </si>
  <si>
    <t>Evr</t>
  </si>
  <si>
    <t>bez</t>
  </si>
  <si>
    <t>Ame</t>
  </si>
  <si>
    <t>Afr</t>
  </si>
  <si>
    <t>Azur</t>
  </si>
  <si>
    <t>Červená</t>
  </si>
  <si>
    <t>Modrá</t>
  </si>
  <si>
    <t>Žlutá</t>
  </si>
  <si>
    <t>Zelená</t>
  </si>
  <si>
    <t>Kosovo</t>
  </si>
  <si>
    <t>tab. 02c</t>
  </si>
  <si>
    <t>Rozdělení žadatelů podle žádosti - první a opakované</t>
  </si>
  <si>
    <t>První žádost</t>
  </si>
  <si>
    <t>Opakovaná žádost</t>
  </si>
  <si>
    <t>z toho první žádosti</t>
  </si>
  <si>
    <t>Vydaná rozhodnutí</t>
  </si>
  <si>
    <t>Vystavená rozhodnutí</t>
  </si>
  <si>
    <t>azur</t>
  </si>
  <si>
    <t>červená</t>
  </si>
  <si>
    <t>2009</t>
  </si>
  <si>
    <r>
      <t>Krajské soudy</t>
    </r>
    <r>
      <rPr>
        <b/>
        <vertAlign val="superscript"/>
        <sz val="12"/>
        <rFont val="Arial"/>
        <family val="2"/>
      </rPr>
      <t>(1)</t>
    </r>
    <r>
      <rPr>
        <b/>
        <sz val="12"/>
        <rFont val="Arial"/>
        <family val="2"/>
      </rPr>
      <t xml:space="preserve"> - Řízení o mezinárodní ochraně</t>
    </r>
  </si>
  <si>
    <t>tab.12</t>
  </si>
  <si>
    <t>Počet podaných žalob</t>
  </si>
  <si>
    <t>Věc vrácena KS z NSS</t>
  </si>
  <si>
    <t>Zamítnutí žaloby</t>
  </si>
  <si>
    <t>Odmítnutí žaloby</t>
  </si>
  <si>
    <t>Věc vrácena k řízení OAMP</t>
  </si>
  <si>
    <t>Počet rozhodnutí celkem</t>
  </si>
  <si>
    <t>Předaná rozhodnutí **</t>
  </si>
  <si>
    <t>Podána kasační stížnost NSS</t>
  </si>
  <si>
    <t>Bosna a Hercegovina</t>
  </si>
  <si>
    <t>Jugoslávie</t>
  </si>
  <si>
    <t>Slovensko</t>
  </si>
  <si>
    <t>Indonésie</t>
  </si>
  <si>
    <t>Myanmar</t>
  </si>
  <si>
    <t>Egypt</t>
  </si>
  <si>
    <t>Ghana</t>
  </si>
  <si>
    <t>Guinea-Bissau</t>
  </si>
  <si>
    <t>Libye</t>
  </si>
  <si>
    <t>Maroko</t>
  </si>
  <si>
    <t>Pobřeží slonoviny</t>
  </si>
  <si>
    <t>Uganda</t>
  </si>
  <si>
    <t>KS= Krajský soud</t>
  </si>
  <si>
    <t>NSS = Nejvyšší správní soud</t>
  </si>
  <si>
    <t>Žadatelé o mezinárodní ochranu mohou podat proti rozhodnutí OAMP žalobu k nezávislé odvolací instanci, kterou je od 1.1.2003 příslušný krajský soud (podle místa pobytu žadatele v době podání žaloby)</t>
  </si>
  <si>
    <t>(1) = Krajský soud v Praze, Brně, Ostravě, Hradci Králové, Ústí nad Labem, Českých Budějovicích, Plzni, HK-pobočka Pardubice, UL-pobočka Liberec, Městský soud v Praze</t>
  </si>
  <si>
    <t>Nejvyšší správní soud - průběh řízení kasačních stížností podaných MV ČR</t>
  </si>
  <si>
    <t>tab. 13</t>
  </si>
  <si>
    <t>Počet nových kasačních stížností MV ČR</t>
  </si>
  <si>
    <t>Zamítnutí kasač. stížnosti MV ČR</t>
  </si>
  <si>
    <t>Odmítnutí kasač. Stížnosti MV ČR</t>
  </si>
  <si>
    <t>Věc vrácena k řízení krajskému soudu</t>
  </si>
  <si>
    <t>Předaná rozhodnutí</t>
  </si>
  <si>
    <r>
      <t>Krajské soudy</t>
    </r>
    <r>
      <rPr>
        <b/>
        <vertAlign val="superscript"/>
        <sz val="12"/>
        <rFont val="Arial"/>
        <family val="2"/>
      </rPr>
      <t>(1)</t>
    </r>
    <r>
      <rPr>
        <b/>
        <sz val="12"/>
        <rFont val="Arial"/>
        <family val="2"/>
      </rPr>
      <t xml:space="preserve"> - Průběh řízení žalob bez odkladného účinku</t>
    </r>
  </si>
  <si>
    <t>tab. 14</t>
  </si>
  <si>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</si>
  <si>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 xml:space="preserve">Nejvyšší správní soud - průběh řízení kasačních stížností </t>
  </si>
  <si>
    <t>tab. 15</t>
  </si>
  <si>
    <t>Počet nových kasačních stížností</t>
  </si>
  <si>
    <t>Zamítnutí kasační  sížnosti</t>
  </si>
  <si>
    <t>Odmítnutí kasační stížnosti</t>
  </si>
  <si>
    <t>Niger</t>
  </si>
  <si>
    <t>privát</t>
  </si>
  <si>
    <t>Albánie</t>
  </si>
  <si>
    <r>
      <t xml:space="preserve">* </t>
    </r>
    <r>
      <rPr>
        <b/>
        <i/>
        <sz val="7"/>
        <color indexed="8"/>
        <rFont val="Arial"/>
        <family val="2"/>
      </rPr>
      <t xml:space="preserve">Počet účastníků řízení </t>
    </r>
    <r>
      <rPr>
        <i/>
        <sz val="7"/>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</si>
  <si>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r>
      <t xml:space="preserve">** </t>
    </r>
    <r>
      <rPr>
        <b/>
        <i/>
        <sz val="7"/>
        <color indexed="8"/>
        <rFont val="Arial"/>
        <family val="2"/>
      </rPr>
      <t>Počet rozhodnutí celkem</t>
    </r>
    <r>
      <rPr>
        <i/>
        <sz val="7"/>
        <color indexed="8"/>
        <rFont val="Arial"/>
        <family val="2"/>
      </rPr>
      <t xml:space="preserve"> = zahrnuje i rozhodnutí vydaná v autoremeduře, rozhodnutí o prominutí lhůty a některá další, v podstatě výjimečná, rozhodnutí. Není prostým součtem předcházejících položek.</t>
    </r>
  </si>
  <si>
    <r>
      <t>***</t>
    </r>
    <r>
      <rPr>
        <b/>
        <i/>
        <sz val="7"/>
        <color indexed="8"/>
        <rFont val="Arial"/>
        <family val="2"/>
      </rPr>
      <t>Počet předaných rozhodnutí</t>
    </r>
    <r>
      <rPr>
        <i/>
        <sz val="7"/>
        <color indexed="8"/>
        <rFont val="Arial"/>
        <family val="2"/>
      </rPr>
      <t xml:space="preserve"> = zahrnuje i starší rozhodnutí předaná žadateli během sledovaného období. Předáním rozhodnutí přestává být osoba účastníkem řízení o mezinárodní ochraně v I.instanci.</t>
    </r>
  </si>
  <si>
    <r>
      <t xml:space="preserve">* </t>
    </r>
    <r>
      <rPr>
        <b/>
        <i/>
        <sz val="7"/>
        <color indexed="8"/>
        <rFont val="Arial"/>
        <family val="2"/>
      </rPr>
      <t xml:space="preserve">Počet cizinců s žalobou bez odkl. účinku </t>
    </r>
    <r>
      <rPr>
        <i/>
        <sz val="7"/>
        <color indexed="8"/>
        <rFont val="Arial"/>
        <family val="2"/>
      </rPr>
      <t>= zahrnuje osoby, o jejichž žalobách krajské soudy dosud nerozhodly nebo rozhodnutí nenabyla právní moci a nezahrnuje osoby, jimž byl v průběhu sledovaného období přiznán odkladný účinek</t>
    </r>
  </si>
  <si>
    <t>Peru</t>
  </si>
  <si>
    <t>EU</t>
  </si>
  <si>
    <r>
      <t xml:space="preserve">* </t>
    </r>
    <r>
      <rPr>
        <b/>
        <i/>
        <sz val="7.5"/>
        <color indexed="8"/>
        <rFont val="Arial"/>
        <family val="2"/>
      </rPr>
      <t xml:space="preserve">Počet účastníků řízení </t>
    </r>
    <r>
      <rPr>
        <i/>
        <sz val="7.5"/>
        <color indexed="8"/>
        <rFont val="Arial"/>
        <family val="2"/>
      </rPr>
      <t>= zahrnuje osoby, o jejichž žalobách krajské soudy dosud nerozhodly nebo rozhodnutí nenabyla právní moci.</t>
    </r>
  </si>
  <si>
    <t>Litva</t>
  </si>
  <si>
    <t>Eritrea</t>
  </si>
  <si>
    <t>Palestina</t>
  </si>
  <si>
    <t>Filipíny</t>
  </si>
  <si>
    <t>prosinec 2008</t>
  </si>
  <si>
    <t>leden 2009</t>
  </si>
  <si>
    <t>únor 2009</t>
  </si>
  <si>
    <t>duben 2009</t>
  </si>
  <si>
    <t>květen 2009</t>
  </si>
  <si>
    <t>červen 2009</t>
  </si>
  <si>
    <t>červenec 2009</t>
  </si>
  <si>
    <t>srpen 2009</t>
  </si>
  <si>
    <t>září 2009</t>
  </si>
  <si>
    <t>říjen 2009</t>
  </si>
  <si>
    <t>listopad 2009</t>
  </si>
  <si>
    <t>PřS Zastávka</t>
  </si>
  <si>
    <t>Prosinec 2009</t>
  </si>
  <si>
    <t>Česká republika</t>
  </si>
  <si>
    <t>leden</t>
  </si>
  <si>
    <t>únor</t>
  </si>
  <si>
    <t>březen</t>
  </si>
  <si>
    <t>duben</t>
  </si>
  <si>
    <t>květen</t>
  </si>
  <si>
    <t>červen</t>
  </si>
  <si>
    <t>červenec</t>
  </si>
  <si>
    <t>srpen</t>
  </si>
  <si>
    <t>září</t>
  </si>
  <si>
    <t>říjen</t>
  </si>
  <si>
    <t>listopad</t>
  </si>
  <si>
    <t>prosinec</t>
  </si>
  <si>
    <t>Celkový počet Dubllinských případů</t>
  </si>
  <si>
    <t>prosinec 2009</t>
  </si>
  <si>
    <t>-</t>
  </si>
  <si>
    <t>Česká republika: původně Burkina Faso. Změna občanství</t>
  </si>
</sst>
</file>

<file path=xl/styles.xml><?xml version="1.0" encoding="utf-8"?>
<styleSheet xmlns="http://schemas.openxmlformats.org/spreadsheetml/2006/main">
  <numFmts count="3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mmmm"/>
    <numFmt numFmtId="169" formatCode="#;;\-;\-"/>
    <numFmt numFmtId="170" formatCode="mmmm\ yy"/>
    <numFmt numFmtId="171" formatCode="#;\-#;\-;@"/>
    <numFmt numFmtId="172" formatCode="[$-405]mmmm\ yy;@"/>
    <numFmt numFmtId="173" formatCode="[Red]#;[Red]\-#;;"/>
    <numFmt numFmtId="174" formatCode="#;\-#;;@"/>
    <numFmt numFmtId="175" formatCode="yyyy"/>
    <numFmt numFmtId="176" formatCode="#.00;\-#.00;\-;@"/>
    <numFmt numFmtId="177" formatCode="#.000;\-#.000;\-;@"/>
    <numFmt numFmtId="178" formatCode="#.0;\-#.0;\-;@"/>
    <numFmt numFmtId="179" formatCode="0.00000000"/>
    <numFmt numFmtId="180" formatCode="0.0000000"/>
    <numFmt numFmtId="181" formatCode="0.000000"/>
    <numFmt numFmtId="182" formatCode="0.00000"/>
    <numFmt numFmtId="183" formatCode="0.0000"/>
    <numFmt numFmtId="184" formatCode="0.000"/>
    <numFmt numFmtId="185" formatCode="[$-405]d\.\ mmmm\ yyyy"/>
    <numFmt numFmtId="186" formatCode="[$-F800]dddd\,\ mmmm\ dd\,\ yyyy"/>
    <numFmt numFmtId="187" formatCode="mmm/yyyy"/>
    <numFmt numFmtId="188" formatCode="_(* #,##0.0_);_(* \(#,##0.0\);_(* &quot;-&quot;??_);_(@_)"/>
    <numFmt numFmtId="189" formatCode="_(* #,##0_);_(* \(#,##0\);_(* &quot;-&quot;??_);_(@_)"/>
  </numFmts>
  <fonts count="121">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10.25"/>
      <color indexed="18"/>
      <name val="Arial CE"/>
      <family val="2"/>
    </font>
    <font>
      <sz val="9"/>
      <color indexed="8"/>
      <name val="Arial CE"/>
      <family val="2"/>
    </font>
    <font>
      <b/>
      <sz val="9"/>
      <color indexed="8"/>
      <name val="Arial CE"/>
      <family val="2"/>
    </font>
    <font>
      <b/>
      <sz val="10"/>
      <name val="Arial"/>
      <family val="2"/>
    </font>
    <font>
      <sz val="8"/>
      <color indexed="8"/>
      <name val="Arial CE"/>
      <family val="2"/>
    </font>
    <font>
      <i/>
      <sz val="8"/>
      <name val="Arial CE"/>
      <family val="2"/>
    </font>
    <font>
      <b/>
      <sz val="12"/>
      <name val="Arial"/>
      <family val="2"/>
    </font>
    <font>
      <b/>
      <sz val="8.5"/>
      <name val="Times New Roman CE"/>
      <family val="1"/>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8"/>
      <color indexed="9"/>
      <name val="Arial CE"/>
      <family val="2"/>
    </font>
    <font>
      <sz val="10"/>
      <color indexed="9"/>
      <name val="MS Sans Serif"/>
      <family val="0"/>
    </font>
    <font>
      <b/>
      <sz val="9"/>
      <color indexed="8"/>
      <name val="Arial"/>
      <family val="2"/>
    </font>
    <font>
      <b/>
      <sz val="7"/>
      <name val="Arial"/>
      <family val="2"/>
    </font>
    <font>
      <b/>
      <i/>
      <sz val="10"/>
      <name val="Arial"/>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5.25"/>
      <name val="Arial"/>
      <family val="0"/>
    </font>
    <font>
      <sz val="5.75"/>
      <name val="Arial"/>
      <family val="0"/>
    </font>
    <font>
      <sz val="8.5"/>
      <name val="Times New Roman CE"/>
      <family val="0"/>
    </font>
    <font>
      <sz val="18"/>
      <name val="Times New Roman CE"/>
      <family val="0"/>
    </font>
    <font>
      <sz val="16"/>
      <name val="Times New Roman CE"/>
      <family val="0"/>
    </font>
    <font>
      <b/>
      <sz val="6"/>
      <color indexed="8"/>
      <name val="Arial"/>
      <family val="2"/>
    </font>
    <font>
      <sz val="6"/>
      <color indexed="8"/>
      <name val="Times New Roman CE"/>
      <family val="1"/>
    </font>
    <font>
      <sz val="6"/>
      <color indexed="8"/>
      <name val="Arial CE"/>
      <family val="0"/>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sz val="6"/>
      <name val="Times New Roman CE"/>
      <family val="1"/>
    </font>
    <font>
      <sz val="9"/>
      <color indexed="9"/>
      <name val="Times New Roman CE"/>
      <family val="1"/>
    </font>
    <font>
      <sz val="1.25"/>
      <name val="Arial"/>
      <family val="0"/>
    </font>
    <font>
      <sz val="1.75"/>
      <name val="Arial"/>
      <family val="2"/>
    </font>
    <font>
      <sz val="8.75"/>
      <name val="Arial"/>
      <family val="2"/>
    </font>
    <font>
      <sz val="10.5"/>
      <name val="Arial"/>
      <family val="2"/>
    </font>
    <font>
      <b/>
      <sz val="20"/>
      <name val="Arial"/>
      <family val="2"/>
    </font>
    <font>
      <b/>
      <sz val="8.5"/>
      <name val="Arial"/>
      <family val="2"/>
    </font>
    <font>
      <b/>
      <sz val="36"/>
      <name val="Arial"/>
      <family val="2"/>
    </font>
    <font>
      <sz val="36"/>
      <name val="Arial"/>
      <family val="2"/>
    </font>
    <font>
      <b/>
      <sz val="18"/>
      <name val="Arial"/>
      <family val="2"/>
    </font>
    <font>
      <sz val="11"/>
      <name val="Arial"/>
      <family val="0"/>
    </font>
    <font>
      <sz val="9.75"/>
      <name val="Arial"/>
      <family val="2"/>
    </font>
    <font>
      <sz val="8.5"/>
      <name val="Arial"/>
      <family val="0"/>
    </font>
    <font>
      <sz val="8"/>
      <color indexed="9"/>
      <name val="Arial"/>
      <family val="2"/>
    </font>
    <font>
      <b/>
      <sz val="10"/>
      <color indexed="9"/>
      <name val="Arial"/>
      <family val="2"/>
    </font>
    <font>
      <b/>
      <vertAlign val="superscript"/>
      <sz val="12"/>
      <name val="Arial"/>
      <family val="2"/>
    </font>
    <font>
      <sz val="6"/>
      <name val="Arial"/>
      <family val="2"/>
    </font>
    <font>
      <sz val="6"/>
      <color indexed="9"/>
      <name val="MS Sans Serif"/>
      <family val="0"/>
    </font>
    <font>
      <sz val="8"/>
      <color indexed="8"/>
      <name val="MS Sans Serif"/>
      <family val="0"/>
    </font>
    <font>
      <sz val="12"/>
      <color indexed="8"/>
      <name val="MS Sans Serif"/>
      <family val="0"/>
    </font>
    <font>
      <i/>
      <sz val="12"/>
      <color indexed="8"/>
      <name val="Arial"/>
      <family val="2"/>
    </font>
    <font>
      <i/>
      <sz val="6"/>
      <color indexed="8"/>
      <name val="Arial"/>
      <family val="2"/>
    </font>
    <font>
      <i/>
      <sz val="6"/>
      <color indexed="8"/>
      <name val="MS Sans Serif"/>
      <family val="0"/>
    </font>
    <font>
      <b/>
      <sz val="8"/>
      <color indexed="8"/>
      <name val="Arial"/>
      <family val="2"/>
    </font>
    <font>
      <sz val="7"/>
      <name val="Arial"/>
      <family val="2"/>
    </font>
    <font>
      <sz val="7"/>
      <color indexed="8"/>
      <name val="Arial"/>
      <family val="2"/>
    </font>
    <font>
      <b/>
      <sz val="7"/>
      <name val="Times New Roman CE"/>
      <family val="1"/>
    </font>
    <font>
      <sz val="7"/>
      <name val="Times New Roman CE"/>
      <family val="1"/>
    </font>
    <font>
      <b/>
      <sz val="7"/>
      <color indexed="56"/>
      <name val="Arial"/>
      <family val="2"/>
    </font>
    <font>
      <b/>
      <sz val="7"/>
      <color indexed="8"/>
      <name val="Arial"/>
      <family val="2"/>
    </font>
    <font>
      <i/>
      <sz val="6.5"/>
      <color indexed="8"/>
      <name val="Arial"/>
      <family val="2"/>
    </font>
    <font>
      <sz val="10"/>
      <color indexed="10"/>
      <name val="Times New Roman CE"/>
      <family val="1"/>
    </font>
    <font>
      <sz val="9"/>
      <color indexed="10"/>
      <name val="Arial CE"/>
      <family val="0"/>
    </font>
    <font>
      <i/>
      <sz val="7"/>
      <color indexed="8"/>
      <name val="Arial"/>
      <family val="2"/>
    </font>
    <font>
      <b/>
      <i/>
      <sz val="7"/>
      <color indexed="8"/>
      <name val="Arial"/>
      <family val="2"/>
    </font>
    <font>
      <sz val="7"/>
      <color indexed="8"/>
      <name val="MS Sans Serif"/>
      <family val="0"/>
    </font>
    <font>
      <i/>
      <sz val="7"/>
      <color indexed="8"/>
      <name val="MS Sans Serif"/>
      <family val="0"/>
    </font>
    <font>
      <sz val="7.5"/>
      <name val="Arial"/>
      <family val="2"/>
    </font>
    <font>
      <b/>
      <sz val="7.5"/>
      <color indexed="8"/>
      <name val="Arial"/>
      <family val="2"/>
    </font>
    <font>
      <sz val="7.5"/>
      <color indexed="8"/>
      <name val="Arial"/>
      <family val="2"/>
    </font>
    <font>
      <sz val="7.5"/>
      <color indexed="8"/>
      <name val="MS Sans Serif"/>
      <family val="0"/>
    </font>
    <font>
      <sz val="7.5"/>
      <color indexed="8"/>
      <name val="Times New Roman CE"/>
      <family val="1"/>
    </font>
    <font>
      <i/>
      <sz val="7.5"/>
      <color indexed="8"/>
      <name val="Arial"/>
      <family val="2"/>
    </font>
    <font>
      <i/>
      <sz val="7.5"/>
      <color indexed="8"/>
      <name val="MS Sans Serif"/>
      <family val="0"/>
    </font>
    <font>
      <b/>
      <i/>
      <sz val="7.5"/>
      <color indexed="8"/>
      <name val="Arial"/>
      <family val="2"/>
    </font>
    <font>
      <sz val="9"/>
      <color indexed="55"/>
      <name val="MS Sans Serif"/>
      <family val="2"/>
    </font>
    <font>
      <sz val="12"/>
      <color indexed="9"/>
      <name val="Times New Roman"/>
      <family val="1"/>
    </font>
    <font>
      <sz val="7"/>
      <color indexed="8"/>
      <name val="Times New Roman CE"/>
      <family val="1"/>
    </font>
    <font>
      <b/>
      <sz val="11.5"/>
      <name val="Arial"/>
      <family val="0"/>
    </font>
    <font>
      <sz val="10.75"/>
      <name val="Arial"/>
      <family val="0"/>
    </font>
    <font>
      <sz val="11.5"/>
      <name val="Arial"/>
      <family val="0"/>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2"/>
        <bgColor indexed="64"/>
      </patternFill>
    </fill>
    <fill>
      <patternFill patternType="solid">
        <fgColor indexed="11"/>
        <bgColor indexed="64"/>
      </patternFill>
    </fill>
  </fills>
  <borders count="88">
    <border>
      <left/>
      <right/>
      <top/>
      <bottom/>
      <diagonal/>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9"/>
      </left>
      <right>
        <color indexed="63"/>
      </right>
      <top style="thin">
        <color indexed="9"/>
      </top>
      <bottom style="thin">
        <color indexed="9"/>
      </bottom>
    </border>
    <border>
      <left style="thin">
        <color indexed="9"/>
      </left>
      <right style="thin">
        <color indexed="9"/>
      </right>
      <top>
        <color indexed="63"/>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color indexed="63"/>
      </top>
      <bottom style="thin">
        <color indexed="22"/>
      </bottom>
    </border>
    <border>
      <left style="thin">
        <color indexed="8"/>
      </left>
      <right style="thin">
        <color indexed="22"/>
      </right>
      <top style="thin">
        <color indexed="8"/>
      </top>
      <bottom style="thin">
        <color indexed="22"/>
      </bottom>
    </border>
    <border>
      <left style="thin">
        <color indexed="8"/>
      </left>
      <right style="thin">
        <color indexed="22"/>
      </right>
      <top style="thin">
        <color indexed="22"/>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color indexed="22"/>
      </left>
      <right>
        <color indexed="63"/>
      </right>
      <top style="thin">
        <color indexed="22"/>
      </top>
      <bottom style="thin">
        <color indexed="22"/>
      </bottom>
    </border>
    <border>
      <left style="thin"/>
      <right style="thin"/>
      <top style="thin">
        <color indexed="8"/>
      </top>
      <bottom style="thin">
        <color indexed="22"/>
      </bottom>
    </border>
    <border>
      <left style="thin"/>
      <right style="thin"/>
      <top style="thin"/>
      <bottom style="thin">
        <color indexed="22"/>
      </bottom>
    </border>
    <border>
      <left style="thin">
        <color indexed="22"/>
      </left>
      <right style="thin">
        <color indexed="8"/>
      </right>
      <top>
        <color indexed="63"/>
      </top>
      <bottom style="thin">
        <color indexed="22"/>
      </bottom>
    </border>
    <border>
      <left>
        <color indexed="63"/>
      </left>
      <right style="thin"/>
      <top>
        <color indexed="63"/>
      </top>
      <bottom>
        <color indexed="63"/>
      </bottom>
    </border>
    <border>
      <left style="thin"/>
      <right style="thin"/>
      <top>
        <color indexed="63"/>
      </top>
      <bottom>
        <color indexed="63"/>
      </bottom>
    </border>
    <border>
      <left style="thin">
        <color indexed="22"/>
      </left>
      <right>
        <color indexed="63"/>
      </right>
      <top style="thin">
        <color indexed="8"/>
      </top>
      <bottom style="thin">
        <color indexed="22"/>
      </bottom>
    </border>
    <border>
      <left style="thin"/>
      <right>
        <color indexed="63"/>
      </right>
      <top style="thin"/>
      <bottom style="thin"/>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style="thin"/>
      <right style="thin"/>
      <top style="thin">
        <color indexed="22"/>
      </top>
      <bottom style="thin"/>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style="thin">
        <color indexed="22"/>
      </right>
      <top>
        <color indexed="63"/>
      </top>
      <bottom style="thin">
        <color indexed="22"/>
      </bottom>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color indexed="22"/>
      </right>
      <top style="thin"/>
      <bottom style="thin">
        <color indexed="22"/>
      </bottom>
    </border>
    <border>
      <left style="thin">
        <color indexed="9"/>
      </left>
      <right style="thin">
        <color indexed="9"/>
      </right>
      <top>
        <color indexed="63"/>
      </top>
      <bottom style="thin"/>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style="thin">
        <color indexed="22"/>
      </left>
      <right>
        <color indexed="63"/>
      </right>
      <top style="thin"/>
      <bottom style="thin">
        <color indexed="22"/>
      </bottom>
    </border>
    <border>
      <left style="thin"/>
      <right style="thin"/>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style="thin">
        <color indexed="22"/>
      </bottom>
    </border>
    <border>
      <left style="thin">
        <color indexed="22"/>
      </left>
      <right style="thin"/>
      <top>
        <color indexed="63"/>
      </top>
      <bottom style="thin">
        <color indexed="22"/>
      </bottom>
    </border>
    <border>
      <left>
        <color indexed="63"/>
      </left>
      <right style="thin"/>
      <top style="thin"/>
      <bottom style="thin">
        <color indexed="22"/>
      </bottom>
    </border>
    <border>
      <left>
        <color indexed="63"/>
      </left>
      <right style="thin"/>
      <top>
        <color indexed="63"/>
      </top>
      <bottom style="thin">
        <color indexed="22"/>
      </bottom>
    </border>
    <border>
      <left style="thin">
        <color indexed="22"/>
      </left>
      <right>
        <color indexed="63"/>
      </right>
      <top style="thin">
        <color indexed="22"/>
      </top>
      <bottom style="thin"/>
    </border>
    <border>
      <left style="thin">
        <color indexed="22"/>
      </left>
      <right style="thin"/>
      <top style="thin">
        <color indexed="22"/>
      </top>
      <bottom style="thin"/>
    </border>
    <border>
      <left>
        <color indexed="63"/>
      </left>
      <right>
        <color indexed="63"/>
      </right>
      <top style="thick"/>
      <bottom>
        <color indexed="63"/>
      </bottom>
    </border>
    <border>
      <left style="thin">
        <color indexed="22"/>
      </left>
      <right style="thin"/>
      <top style="thin">
        <color indexed="8"/>
      </top>
      <bottom style="thin">
        <color indexed="22"/>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color indexed="63"/>
      </right>
      <top style="thick">
        <color indexed="9"/>
      </top>
      <bottom>
        <color indexed="63"/>
      </bottom>
    </border>
    <border>
      <left style="thin">
        <color indexed="9"/>
      </left>
      <right style="thick">
        <color indexed="9"/>
      </right>
      <top style="thick">
        <color indexed="9"/>
      </top>
      <bottom>
        <color indexed="63"/>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color indexed="63"/>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color indexed="63"/>
      </right>
      <top style="thin">
        <color indexed="9"/>
      </top>
      <bottom style="thick">
        <color indexed="9"/>
      </bottom>
    </border>
    <border>
      <left style="thin">
        <color indexed="9"/>
      </left>
      <right style="thick">
        <color indexed="9"/>
      </right>
      <top style="thin">
        <color indexed="9"/>
      </top>
      <bottom style="thick">
        <color indexed="9"/>
      </bottom>
    </border>
    <border>
      <left>
        <color indexed="63"/>
      </left>
      <right>
        <color indexed="63"/>
      </right>
      <top style="thin">
        <color indexed="9"/>
      </top>
      <bottom style="thin">
        <color indexed="9"/>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color indexed="8"/>
      </botto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24" fillId="0" borderId="0" applyNumberForma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34" fillId="0" borderId="0" applyNumberFormat="0" applyFill="0" applyBorder="0" applyAlignment="0" applyProtection="0"/>
  </cellStyleXfs>
  <cellXfs count="529">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7" fillId="0" borderId="0" xfId="0" applyFont="1" applyFill="1" applyAlignment="1">
      <alignment/>
    </xf>
    <xf numFmtId="0" fontId="3" fillId="0" borderId="0" xfId="0" applyFont="1" applyAlignment="1">
      <alignment/>
    </xf>
    <xf numFmtId="0" fontId="2" fillId="0" borderId="0" xfId="0" applyFont="1" applyAlignment="1">
      <alignment horizontal="centerContinuous" vertical="top"/>
    </xf>
    <xf numFmtId="0" fontId="2" fillId="0" borderId="0" xfId="0" applyFont="1" applyAlignment="1">
      <alignment vertical="top"/>
    </xf>
    <xf numFmtId="0" fontId="13" fillId="0" borderId="0" xfId="0" applyFont="1" applyAlignment="1">
      <alignment/>
    </xf>
    <xf numFmtId="0" fontId="20" fillId="0" borderId="0" xfId="0" applyFont="1" applyAlignment="1">
      <alignment/>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3" fillId="0" borderId="0" xfId="0" applyFont="1" applyAlignment="1">
      <alignment/>
    </xf>
    <xf numFmtId="1" fontId="3" fillId="0" borderId="0" xfId="22" applyNumberFormat="1" applyFont="1" applyAlignment="1">
      <alignment/>
    </xf>
    <xf numFmtId="0" fontId="0" fillId="0" borderId="1" xfId="0" applyBorder="1" applyAlignment="1">
      <alignment/>
    </xf>
    <xf numFmtId="0" fontId="0" fillId="0" borderId="2" xfId="0" applyBorder="1" applyAlignment="1">
      <alignment/>
    </xf>
    <xf numFmtId="0" fontId="26" fillId="0" borderId="0" xfId="0" applyFont="1" applyAlignment="1">
      <alignment/>
    </xf>
    <xf numFmtId="0" fontId="27" fillId="0" borderId="0" xfId="0" applyFont="1" applyAlignment="1">
      <alignment/>
    </xf>
    <xf numFmtId="0" fontId="6" fillId="0" borderId="0" xfId="0" applyFont="1" applyAlignment="1">
      <alignment/>
    </xf>
    <xf numFmtId="0" fontId="0" fillId="0" borderId="3" xfId="0" applyBorder="1" applyAlignment="1">
      <alignment/>
    </xf>
    <xf numFmtId="0" fontId="10" fillId="2" borderId="4"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37" fillId="0" borderId="0" xfId="0" applyFont="1" applyAlignment="1">
      <alignment vertical="top"/>
    </xf>
    <xf numFmtId="0" fontId="6" fillId="0" borderId="0" xfId="0" applyFont="1" applyAlignment="1">
      <alignment vertical="top"/>
    </xf>
    <xf numFmtId="0" fontId="17" fillId="0" borderId="0" xfId="0" applyFont="1" applyAlignment="1">
      <alignment/>
    </xf>
    <xf numFmtId="0" fontId="38" fillId="0" borderId="0" xfId="0" applyFont="1" applyAlignment="1">
      <alignment/>
    </xf>
    <xf numFmtId="169" fontId="17" fillId="0" borderId="0" xfId="0" applyNumberFormat="1" applyFont="1" applyAlignment="1">
      <alignment/>
    </xf>
    <xf numFmtId="0" fontId="19" fillId="0" borderId="0" xfId="0" applyFont="1" applyAlignment="1">
      <alignment/>
    </xf>
    <xf numFmtId="0" fontId="5" fillId="0" borderId="0" xfId="0" applyFont="1" applyAlignment="1">
      <alignment/>
    </xf>
    <xf numFmtId="3" fontId="6" fillId="0" borderId="0" xfId="0" applyNumberFormat="1" applyFont="1" applyAlignment="1">
      <alignment/>
    </xf>
    <xf numFmtId="0" fontId="39" fillId="0" borderId="0" xfId="0" applyFont="1" applyAlignment="1">
      <alignment/>
    </xf>
    <xf numFmtId="0" fontId="41" fillId="0" borderId="1" xfId="0" applyFont="1" applyBorder="1" applyAlignment="1">
      <alignment horizontal="center" vertical="top"/>
    </xf>
    <xf numFmtId="0" fontId="11" fillId="0" borderId="1" xfId="0" applyFont="1" applyBorder="1" applyAlignment="1">
      <alignment/>
    </xf>
    <xf numFmtId="0" fontId="15" fillId="0" borderId="1" xfId="0" applyFont="1" applyBorder="1" applyAlignment="1">
      <alignment horizontal="center" vertical="top"/>
    </xf>
    <xf numFmtId="0" fontId="11" fillId="3" borderId="1" xfId="0" applyFont="1" applyFill="1" applyBorder="1" applyAlignment="1">
      <alignment/>
    </xf>
    <xf numFmtId="0" fontId="11" fillId="0" borderId="5" xfId="0" applyFont="1" applyBorder="1" applyAlignment="1">
      <alignment/>
    </xf>
    <xf numFmtId="0" fontId="11" fillId="0" borderId="6" xfId="0" applyFont="1" applyBorder="1" applyAlignment="1">
      <alignment/>
    </xf>
    <xf numFmtId="0" fontId="11" fillId="0" borderId="2" xfId="0" applyFont="1" applyBorder="1" applyAlignment="1">
      <alignment/>
    </xf>
    <xf numFmtId="0" fontId="11" fillId="0" borderId="7" xfId="0" applyFont="1" applyBorder="1" applyAlignment="1">
      <alignment/>
    </xf>
    <xf numFmtId="0" fontId="11" fillId="3" borderId="6" xfId="0" applyFont="1" applyFill="1" applyBorder="1" applyAlignment="1">
      <alignment/>
    </xf>
    <xf numFmtId="0" fontId="19" fillId="4" borderId="4" xfId="0" applyFont="1" applyFill="1" applyBorder="1" applyAlignment="1">
      <alignment horizontal="center"/>
    </xf>
    <xf numFmtId="0" fontId="19" fillId="4" borderId="8" xfId="0" applyFont="1" applyFill="1" applyBorder="1" applyAlignment="1">
      <alignment horizontal="center"/>
    </xf>
    <xf numFmtId="0" fontId="42" fillId="3" borderId="0" xfId="21" applyFont="1" applyFill="1" applyBorder="1" applyAlignment="1">
      <alignment horizontal="center"/>
      <protection/>
    </xf>
    <xf numFmtId="0" fontId="43" fillId="0" borderId="0" xfId="0" applyFont="1" applyAlignment="1">
      <alignment/>
    </xf>
    <xf numFmtId="0" fontId="43" fillId="0" borderId="0" xfId="0" applyNumberFormat="1" applyFont="1" applyAlignment="1">
      <alignment/>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xf>
    <xf numFmtId="0" fontId="11" fillId="0" borderId="10" xfId="0" applyFont="1" applyFill="1" applyBorder="1" applyAlignment="1">
      <alignment/>
    </xf>
    <xf numFmtId="0" fontId="11" fillId="0" borderId="7" xfId="0" applyNumberFormat="1" applyFont="1" applyFill="1" applyBorder="1" applyAlignment="1">
      <alignment/>
    </xf>
    <xf numFmtId="0" fontId="0" fillId="0" borderId="7" xfId="0" applyFill="1" applyBorder="1" applyAlignment="1">
      <alignment/>
    </xf>
    <xf numFmtId="0" fontId="6" fillId="0" borderId="0" xfId="0" applyFont="1" applyAlignment="1">
      <alignment horizontal="center" vertical="center" textRotation="90"/>
    </xf>
    <xf numFmtId="0" fontId="28" fillId="0" borderId="0" xfId="0" applyFont="1" applyAlignment="1">
      <alignment horizontal="center" vertical="center" textRotation="90"/>
    </xf>
    <xf numFmtId="3" fontId="45" fillId="4" borderId="4" xfId="0" applyNumberFormat="1" applyFont="1" applyFill="1" applyBorder="1" applyAlignment="1">
      <alignment horizontal="center"/>
    </xf>
    <xf numFmtId="0" fontId="15" fillId="0" borderId="2" xfId="0" applyFont="1" applyBorder="1" applyAlignment="1">
      <alignment horizontal="center" vertical="top"/>
    </xf>
    <xf numFmtId="0" fontId="10" fillId="4" borderId="11" xfId="0" applyFont="1" applyFill="1" applyBorder="1" applyAlignment="1">
      <alignment horizontal="center" vertical="center" textRotation="90" wrapText="1"/>
    </xf>
    <xf numFmtId="0" fontId="10" fillId="4" borderId="4" xfId="0" applyFont="1" applyFill="1" applyBorder="1" applyAlignment="1">
      <alignment horizontal="center" vertical="center" textRotation="90" wrapText="1"/>
    </xf>
    <xf numFmtId="0" fontId="28" fillId="4" borderId="12" xfId="0" applyFont="1" applyFill="1" applyBorder="1" applyAlignment="1">
      <alignment horizontal="center"/>
    </xf>
    <xf numFmtId="0" fontId="11" fillId="0" borderId="13" xfId="0" applyFont="1" applyBorder="1" applyAlignment="1">
      <alignment/>
    </xf>
    <xf numFmtId="0" fontId="11" fillId="0" borderId="14" xfId="0" applyFont="1" applyBorder="1" applyAlignment="1">
      <alignment/>
    </xf>
    <xf numFmtId="0" fontId="11" fillId="0" borderId="15" xfId="0" applyFont="1" applyBorder="1" applyAlignment="1">
      <alignment/>
    </xf>
    <xf numFmtId="0" fontId="11" fillId="0" borderId="16" xfId="0" applyFont="1" applyBorder="1" applyAlignment="1">
      <alignment/>
    </xf>
    <xf numFmtId="0" fontId="11" fillId="0" borderId="17" xfId="0" applyFont="1" applyBorder="1" applyAlignment="1">
      <alignment/>
    </xf>
    <xf numFmtId="0" fontId="11" fillId="0" borderId="18" xfId="0" applyFont="1" applyBorder="1" applyAlignment="1">
      <alignment/>
    </xf>
    <xf numFmtId="0" fontId="11" fillId="0" borderId="19" xfId="0" applyFont="1" applyBorder="1" applyAlignment="1">
      <alignment/>
    </xf>
    <xf numFmtId="0" fontId="11" fillId="0" borderId="20" xfId="0" applyFont="1" applyBorder="1" applyAlignment="1">
      <alignment/>
    </xf>
    <xf numFmtId="0" fontId="46" fillId="4" borderId="4" xfId="0" applyFont="1" applyFill="1" applyBorder="1" applyAlignment="1">
      <alignment horizontal="center"/>
    </xf>
    <xf numFmtId="0" fontId="13" fillId="0" borderId="21" xfId="0" applyFont="1" applyBorder="1" applyAlignment="1">
      <alignment/>
    </xf>
    <xf numFmtId="171" fontId="13" fillId="0" borderId="22" xfId="0" applyNumberFormat="1" applyFont="1" applyBorder="1" applyAlignment="1">
      <alignment/>
    </xf>
    <xf numFmtId="171" fontId="13" fillId="0" borderId="23" xfId="0" applyNumberFormat="1" applyFont="1" applyBorder="1" applyAlignment="1">
      <alignment/>
    </xf>
    <xf numFmtId="0" fontId="13" fillId="0" borderId="24" xfId="0" applyFont="1" applyBorder="1" applyAlignment="1">
      <alignment/>
    </xf>
    <xf numFmtId="171" fontId="13" fillId="0" borderId="5" xfId="0" applyNumberFormat="1" applyFont="1" applyBorder="1" applyAlignment="1">
      <alignment/>
    </xf>
    <xf numFmtId="171" fontId="13" fillId="0" borderId="25" xfId="0" applyNumberFormat="1" applyFont="1" applyBorder="1" applyAlignment="1">
      <alignment/>
    </xf>
    <xf numFmtId="171" fontId="13" fillId="0" borderId="26" xfId="0" applyNumberFormat="1" applyFont="1" applyBorder="1" applyAlignment="1">
      <alignment/>
    </xf>
    <xf numFmtId="0" fontId="44" fillId="0" borderId="4" xfId="0" applyFont="1" applyBorder="1" applyAlignment="1">
      <alignment/>
    </xf>
    <xf numFmtId="0" fontId="44" fillId="4" borderId="4" xfId="0" applyFont="1" applyFill="1" applyBorder="1" applyAlignment="1">
      <alignment/>
    </xf>
    <xf numFmtId="171" fontId="44" fillId="4" borderId="4" xfId="0" applyNumberFormat="1" applyFont="1" applyFill="1" applyBorder="1" applyAlignment="1">
      <alignment/>
    </xf>
    <xf numFmtId="0" fontId="13" fillId="0" borderId="27" xfId="0" applyFont="1" applyBorder="1" applyAlignment="1">
      <alignment/>
    </xf>
    <xf numFmtId="0" fontId="13" fillId="0" borderId="13" xfId="0" applyNumberFormat="1" applyFont="1" applyBorder="1" applyAlignment="1">
      <alignment/>
    </xf>
    <xf numFmtId="0" fontId="13" fillId="0" borderId="28" xfId="0" applyFont="1" applyBorder="1" applyAlignment="1">
      <alignment/>
    </xf>
    <xf numFmtId="0" fontId="13" fillId="0" borderId="5" xfId="0" applyNumberFormat="1" applyFont="1" applyBorder="1" applyAlignment="1">
      <alignment/>
    </xf>
    <xf numFmtId="0" fontId="44" fillId="4" borderId="4" xfId="0" applyNumberFormat="1" applyFont="1" applyFill="1" applyBorder="1" applyAlignment="1">
      <alignment/>
    </xf>
    <xf numFmtId="0" fontId="44" fillId="4" borderId="4" xfId="0" applyFont="1" applyFill="1" applyBorder="1" applyAlignment="1">
      <alignment horizontal="center" vertical="center" wrapText="1"/>
    </xf>
    <xf numFmtId="0" fontId="13" fillId="0" borderId="22" xfId="0" applyNumberFormat="1" applyFont="1" applyBorder="1" applyAlignment="1">
      <alignment/>
    </xf>
    <xf numFmtId="0" fontId="10" fillId="4" borderId="4" xfId="0" applyFont="1" applyFill="1" applyBorder="1" applyAlignment="1">
      <alignment horizontal="center" vertical="center"/>
    </xf>
    <xf numFmtId="0" fontId="13" fillId="0" borderId="29" xfId="0" applyFont="1" applyBorder="1" applyAlignment="1">
      <alignment/>
    </xf>
    <xf numFmtId="171" fontId="13" fillId="0" borderId="30" xfId="0" applyNumberFormat="1" applyFont="1" applyBorder="1" applyAlignment="1">
      <alignment/>
    </xf>
    <xf numFmtId="0" fontId="13" fillId="0" borderId="31" xfId="0" applyFont="1" applyBorder="1" applyAlignment="1">
      <alignment/>
    </xf>
    <xf numFmtId="171" fontId="13" fillId="0" borderId="19" xfId="0" applyNumberFormat="1" applyFont="1" applyBorder="1" applyAlignment="1">
      <alignment/>
    </xf>
    <xf numFmtId="171" fontId="13" fillId="0" borderId="32" xfId="0" applyNumberFormat="1" applyFont="1" applyBorder="1" applyAlignment="1">
      <alignment/>
    </xf>
    <xf numFmtId="171" fontId="13" fillId="0" borderId="31" xfId="0" applyNumberFormat="1" applyFont="1" applyBorder="1" applyAlignment="1">
      <alignment/>
    </xf>
    <xf numFmtId="171" fontId="44" fillId="4" borderId="11" xfId="0" applyNumberFormat="1" applyFont="1" applyFill="1" applyBorder="1" applyAlignment="1">
      <alignment/>
    </xf>
    <xf numFmtId="0" fontId="13" fillId="0" borderId="33" xfId="0" applyFont="1" applyBorder="1" applyAlignment="1">
      <alignment/>
    </xf>
    <xf numFmtId="171" fontId="13" fillId="0" borderId="18" xfId="0" applyNumberFormat="1" applyFont="1" applyBorder="1" applyAlignment="1">
      <alignment/>
    </xf>
    <xf numFmtId="171" fontId="13" fillId="0" borderId="13" xfId="0" applyNumberFormat="1" applyFont="1" applyBorder="1" applyAlignment="1">
      <alignment/>
    </xf>
    <xf numFmtId="171" fontId="13" fillId="0" borderId="14" xfId="0" applyNumberFormat="1" applyFont="1" applyBorder="1" applyAlignment="1">
      <alignment/>
    </xf>
    <xf numFmtId="171" fontId="13" fillId="0" borderId="15" xfId="0" applyNumberFormat="1" applyFont="1" applyBorder="1" applyAlignment="1">
      <alignment/>
    </xf>
    <xf numFmtId="0" fontId="13" fillId="0" borderId="34" xfId="0" applyFont="1" applyBorder="1" applyAlignment="1">
      <alignment/>
    </xf>
    <xf numFmtId="171" fontId="13" fillId="0" borderId="35" xfId="0" applyNumberFormat="1" applyFont="1" applyBorder="1" applyAlignment="1">
      <alignment/>
    </xf>
    <xf numFmtId="0" fontId="44" fillId="0" borderId="4" xfId="0" applyNumberFormat="1" applyFont="1" applyBorder="1" applyAlignment="1">
      <alignment/>
    </xf>
    <xf numFmtId="3" fontId="16" fillId="4" borderId="4" xfId="0" applyNumberFormat="1" applyFont="1" applyFill="1" applyBorder="1" applyAlignment="1">
      <alignment/>
    </xf>
    <xf numFmtId="3" fontId="44" fillId="4" borderId="4" xfId="0" applyNumberFormat="1" applyFont="1" applyFill="1" applyBorder="1" applyAlignment="1">
      <alignment/>
    </xf>
    <xf numFmtId="0" fontId="10" fillId="4" borderId="36" xfId="0" applyFont="1" applyFill="1" applyBorder="1" applyAlignment="1">
      <alignment horizontal="center" vertical="center" wrapText="1"/>
    </xf>
    <xf numFmtId="1" fontId="10" fillId="4" borderId="37" xfId="22" applyNumberFormat="1" applyFont="1" applyFill="1" applyBorder="1" applyAlignment="1">
      <alignment horizontal="center" vertical="center" wrapText="1"/>
    </xf>
    <xf numFmtId="0" fontId="15" fillId="0" borderId="6" xfId="0" applyFont="1" applyBorder="1" applyAlignment="1">
      <alignment horizontal="center" vertical="top"/>
    </xf>
    <xf numFmtId="172" fontId="48" fillId="0" borderId="1" xfId="0" applyNumberFormat="1" applyFont="1" applyBorder="1" applyAlignment="1">
      <alignment/>
    </xf>
    <xf numFmtId="0" fontId="48" fillId="0" borderId="1" xfId="0" applyFont="1" applyBorder="1" applyAlignment="1">
      <alignment/>
    </xf>
    <xf numFmtId="0" fontId="49" fillId="0" borderId="0" xfId="0" applyFont="1" applyAlignment="1">
      <alignment/>
    </xf>
    <xf numFmtId="14" fontId="0" fillId="0" borderId="0" xfId="0" applyNumberFormat="1" applyAlignment="1">
      <alignment/>
    </xf>
    <xf numFmtId="171" fontId="13" fillId="0" borderId="38" xfId="0" applyNumberFormat="1" applyFont="1" applyBorder="1" applyAlignment="1">
      <alignment/>
    </xf>
    <xf numFmtId="174" fontId="26" fillId="0" borderId="0" xfId="0" applyNumberFormat="1" applyFont="1" applyAlignment="1">
      <alignment/>
    </xf>
    <xf numFmtId="0" fontId="54" fillId="0" borderId="0" xfId="0" applyFont="1" applyBorder="1" applyAlignment="1">
      <alignment/>
    </xf>
    <xf numFmtId="0" fontId="42" fillId="0" borderId="0" xfId="0" applyFont="1" applyBorder="1" applyAlignment="1">
      <alignment vertical="top"/>
    </xf>
    <xf numFmtId="174" fontId="0" fillId="0" borderId="2" xfId="0" applyNumberFormat="1" applyBorder="1" applyAlignment="1">
      <alignment/>
    </xf>
    <xf numFmtId="0" fontId="9" fillId="0" borderId="0" xfId="0" applyFont="1" applyAlignment="1">
      <alignment vertical="top"/>
    </xf>
    <xf numFmtId="0" fontId="0" fillId="0" borderId="7" xfId="0" applyBorder="1" applyAlignment="1">
      <alignment/>
    </xf>
    <xf numFmtId="0" fontId="44" fillId="4" borderId="39" xfId="0" applyNumberFormat="1" applyFont="1" applyFill="1" applyBorder="1" applyAlignment="1">
      <alignment/>
    </xf>
    <xf numFmtId="2" fontId="50" fillId="0" borderId="1" xfId="0" applyNumberFormat="1" applyFont="1" applyFill="1" applyBorder="1" applyAlignment="1">
      <alignment horizontal="left" wrapText="1"/>
    </xf>
    <xf numFmtId="0" fontId="50" fillId="0" borderId="0" xfId="0" applyFont="1" applyFill="1" applyBorder="1" applyAlignment="1">
      <alignment horizontal="left" wrapText="1"/>
    </xf>
    <xf numFmtId="2" fontId="50" fillId="0" borderId="0" xfId="0" applyNumberFormat="1" applyFont="1" applyFill="1" applyBorder="1" applyAlignment="1">
      <alignment horizontal="right" wrapText="1"/>
    </xf>
    <xf numFmtId="0" fontId="6" fillId="0" borderId="0" xfId="0" applyFont="1" applyBorder="1" applyAlignment="1">
      <alignment/>
    </xf>
    <xf numFmtId="171" fontId="13" fillId="0" borderId="40" xfId="0" applyNumberFormat="1" applyFont="1" applyBorder="1" applyAlignment="1">
      <alignment/>
    </xf>
    <xf numFmtId="171" fontId="13" fillId="0" borderId="41" xfId="0" applyNumberFormat="1" applyFont="1" applyBorder="1" applyAlignment="1">
      <alignment/>
    </xf>
    <xf numFmtId="171" fontId="13" fillId="0" borderId="21" xfId="0" applyNumberFormat="1" applyFont="1" applyBorder="1" applyAlignment="1">
      <alignment/>
    </xf>
    <xf numFmtId="171" fontId="13" fillId="0" borderId="24" xfId="0" applyNumberFormat="1" applyFont="1" applyBorder="1" applyAlignment="1">
      <alignment/>
    </xf>
    <xf numFmtId="0" fontId="50" fillId="0" borderId="1" xfId="0" applyFont="1" applyFill="1" applyBorder="1" applyAlignment="1">
      <alignment horizontal="left"/>
    </xf>
    <xf numFmtId="0" fontId="32" fillId="0" borderId="0" xfId="0" applyFont="1" applyFill="1" applyBorder="1" applyAlignment="1">
      <alignment horizontal="center" vertical="center"/>
    </xf>
    <xf numFmtId="0" fontId="0" fillId="0" borderId="0" xfId="0" applyBorder="1" applyAlignment="1">
      <alignment horizontal="center"/>
    </xf>
    <xf numFmtId="0" fontId="57" fillId="0" borderId="0" xfId="0" applyFont="1" applyFill="1" applyBorder="1" applyAlignment="1">
      <alignment horizontal="center" vertical="center"/>
    </xf>
    <xf numFmtId="0" fontId="58" fillId="0" borderId="0" xfId="0" applyFont="1" applyFill="1" applyBorder="1" applyAlignment="1">
      <alignment horizontal="center" vertical="center"/>
    </xf>
    <xf numFmtId="0" fontId="59" fillId="0" borderId="0" xfId="0" applyFont="1" applyFill="1" applyBorder="1" applyAlignment="1">
      <alignment horizontal="center" vertical="center"/>
    </xf>
    <xf numFmtId="174" fontId="29" fillId="0" borderId="0" xfId="0" applyNumberFormat="1" applyFont="1" applyAlignment="1">
      <alignment/>
    </xf>
    <xf numFmtId="0" fontId="26" fillId="0" borderId="0" xfId="0" applyFont="1" applyAlignment="1">
      <alignment textRotation="90" wrapText="1"/>
    </xf>
    <xf numFmtId="168" fontId="26" fillId="0" borderId="0" xfId="0" applyNumberFormat="1" applyFont="1" applyAlignment="1">
      <alignment/>
    </xf>
    <xf numFmtId="170" fontId="26" fillId="0" borderId="0" xfId="0" applyNumberFormat="1" applyFont="1" applyAlignment="1">
      <alignment/>
    </xf>
    <xf numFmtId="0" fontId="26" fillId="0" borderId="0" xfId="0" applyFont="1" applyAlignment="1">
      <alignment/>
    </xf>
    <xf numFmtId="0" fontId="26" fillId="0" borderId="0" xfId="0" applyFont="1" applyAlignment="1">
      <alignment textRotation="90" wrapText="1"/>
    </xf>
    <xf numFmtId="0" fontId="9" fillId="0" borderId="0" xfId="0" applyNumberFormat="1" applyFont="1" applyBorder="1" applyAlignment="1">
      <alignment vertical="top"/>
    </xf>
    <xf numFmtId="170" fontId="17" fillId="0" borderId="0" xfId="0" applyNumberFormat="1" applyFont="1" applyAlignment="1">
      <alignment/>
    </xf>
    <xf numFmtId="0" fontId="6" fillId="0" borderId="0" xfId="0" applyNumberFormat="1" applyFont="1" applyAlignment="1">
      <alignment vertical="top"/>
    </xf>
    <xf numFmtId="0" fontId="17" fillId="0" borderId="0" xfId="0" applyNumberFormat="1" applyFont="1" applyAlignment="1">
      <alignment/>
    </xf>
    <xf numFmtId="0" fontId="6" fillId="0" borderId="0" xfId="0" applyNumberFormat="1" applyFont="1" applyAlignment="1">
      <alignment/>
    </xf>
    <xf numFmtId="0" fontId="46" fillId="4" borderId="11" xfId="0" applyFont="1" applyFill="1" applyBorder="1" applyAlignment="1">
      <alignment horizontal="left"/>
    </xf>
    <xf numFmtId="14" fontId="16" fillId="4" borderId="4" xfId="0" applyNumberFormat="1" applyFont="1" applyFill="1" applyBorder="1" applyAlignment="1">
      <alignment horizontal="center" vertical="center" textRotation="90"/>
    </xf>
    <xf numFmtId="0" fontId="0" fillId="0" borderId="0" xfId="0" applyNumberFormat="1" applyAlignment="1">
      <alignment/>
    </xf>
    <xf numFmtId="168" fontId="19" fillId="0" borderId="34" xfId="0" applyNumberFormat="1" applyFont="1" applyBorder="1" applyAlignment="1">
      <alignment horizontal="left"/>
    </xf>
    <xf numFmtId="168" fontId="19" fillId="0" borderId="31" xfId="0" applyNumberFormat="1" applyFont="1" applyBorder="1" applyAlignment="1">
      <alignment horizontal="left"/>
    </xf>
    <xf numFmtId="168" fontId="19" fillId="0" borderId="42" xfId="0" applyNumberFormat="1" applyFont="1" applyBorder="1" applyAlignment="1">
      <alignment horizontal="left"/>
    </xf>
    <xf numFmtId="0" fontId="10" fillId="2" borderId="12" xfId="21" applyFont="1" applyFill="1" applyBorder="1" applyAlignment="1">
      <alignment horizontal="center" vertical="center" wrapText="1"/>
      <protection/>
    </xf>
    <xf numFmtId="0" fontId="2" fillId="0" borderId="0" xfId="0" applyFont="1" applyBorder="1" applyAlignment="1">
      <alignment/>
    </xf>
    <xf numFmtId="170" fontId="26" fillId="0" borderId="0" xfId="0" applyNumberFormat="1" applyFont="1" applyBorder="1" applyAlignment="1">
      <alignment/>
    </xf>
    <xf numFmtId="0" fontId="60" fillId="0" borderId="0" xfId="0" applyNumberFormat="1" applyFont="1" applyBorder="1" applyAlignment="1">
      <alignment horizontal="center" vertical="top"/>
    </xf>
    <xf numFmtId="0" fontId="61" fillId="0" borderId="0" xfId="0" applyFont="1" applyAlignment="1">
      <alignment/>
    </xf>
    <xf numFmtId="170" fontId="62" fillId="0" borderId="0" xfId="0" applyNumberFormat="1" applyFont="1" applyAlignment="1">
      <alignment/>
    </xf>
    <xf numFmtId="0" fontId="62" fillId="0" borderId="0" xfId="0" applyFont="1" applyAlignment="1">
      <alignment/>
    </xf>
    <xf numFmtId="0" fontId="60" fillId="0" borderId="0" xfId="0" applyNumberFormat="1" applyFont="1" applyBorder="1" applyAlignment="1">
      <alignment horizontal="right" vertical="top"/>
    </xf>
    <xf numFmtId="0" fontId="61" fillId="0" borderId="0" xfId="0" applyFont="1" applyAlignment="1">
      <alignment vertical="top"/>
    </xf>
    <xf numFmtId="0" fontId="63" fillId="0" borderId="0" xfId="0" applyFont="1" applyFill="1" applyAlignment="1">
      <alignment/>
    </xf>
    <xf numFmtId="0" fontId="64" fillId="0" borderId="0" xfId="0" applyFont="1" applyFill="1" applyAlignment="1">
      <alignment/>
    </xf>
    <xf numFmtId="0" fontId="60" fillId="0" borderId="43" xfId="0" applyNumberFormat="1" applyFont="1" applyBorder="1" applyAlignment="1">
      <alignment horizontal="center" vertical="top"/>
    </xf>
    <xf numFmtId="0" fontId="65" fillId="0" borderId="0" xfId="0" applyNumberFormat="1" applyFont="1" applyAlignment="1">
      <alignment horizontal="center" vertical="top"/>
    </xf>
    <xf numFmtId="0" fontId="62" fillId="0" borderId="0" xfId="0" applyNumberFormat="1" applyFont="1" applyAlignment="1">
      <alignment horizontal="center" vertical="top"/>
    </xf>
    <xf numFmtId="0" fontId="62" fillId="0" borderId="0" xfId="0" applyFont="1" applyAlignment="1">
      <alignment horizontal="centerContinuous" vertical="top"/>
    </xf>
    <xf numFmtId="0" fontId="66" fillId="0" borderId="0" xfId="0" applyFont="1" applyAlignment="1">
      <alignment vertical="top"/>
    </xf>
    <xf numFmtId="0" fontId="67" fillId="0" borderId="0" xfId="0" applyFont="1" applyBorder="1" applyAlignment="1">
      <alignment/>
    </xf>
    <xf numFmtId="0" fontId="62" fillId="0" borderId="0" xfId="0" applyFont="1" applyAlignment="1">
      <alignment vertical="top"/>
    </xf>
    <xf numFmtId="0" fontId="64" fillId="0" borderId="10" xfId="0" applyFont="1" applyFill="1" applyBorder="1" applyAlignment="1">
      <alignment/>
    </xf>
    <xf numFmtId="0" fontId="64" fillId="0" borderId="7" xfId="0" applyNumberFormat="1" applyFont="1" applyFill="1" applyBorder="1" applyAlignment="1">
      <alignment/>
    </xf>
    <xf numFmtId="0" fontId="68" fillId="0" borderId="7" xfId="0" applyFont="1" applyFill="1" applyBorder="1" applyAlignment="1">
      <alignment/>
    </xf>
    <xf numFmtId="0" fontId="68" fillId="0" borderId="1" xfId="0" applyFont="1" applyBorder="1" applyAlignment="1">
      <alignment/>
    </xf>
    <xf numFmtId="0" fontId="68" fillId="0" borderId="2" xfId="0" applyFont="1" applyBorder="1" applyAlignment="1">
      <alignment/>
    </xf>
    <xf numFmtId="0" fontId="64" fillId="0" borderId="7" xfId="0" applyFont="1" applyFill="1" applyBorder="1" applyAlignment="1">
      <alignment/>
    </xf>
    <xf numFmtId="0" fontId="64" fillId="0" borderId="2" xfId="0" applyFont="1" applyBorder="1" applyAlignment="1">
      <alignment/>
    </xf>
    <xf numFmtId="0" fontId="64" fillId="0" borderId="1" xfId="0" applyFont="1" applyBorder="1" applyAlignment="1">
      <alignment/>
    </xf>
    <xf numFmtId="0" fontId="69" fillId="0" borderId="0" xfId="0" applyFont="1" applyAlignment="1">
      <alignment vertical="top"/>
    </xf>
    <xf numFmtId="0" fontId="69" fillId="0" borderId="0" xfId="0" applyNumberFormat="1" applyFont="1" applyAlignment="1">
      <alignment vertical="top"/>
    </xf>
    <xf numFmtId="0" fontId="64" fillId="0" borderId="6" xfId="0" applyFont="1" applyBorder="1" applyAlignment="1">
      <alignment horizontal="center" vertical="top"/>
    </xf>
    <xf numFmtId="0" fontId="64" fillId="0" borderId="7" xfId="0" applyFont="1" applyBorder="1" applyAlignment="1">
      <alignment/>
    </xf>
    <xf numFmtId="0" fontId="64" fillId="0" borderId="1" xfId="0" applyFont="1" applyBorder="1" applyAlignment="1">
      <alignment horizontal="center" vertical="top"/>
    </xf>
    <xf numFmtId="0" fontId="64" fillId="0" borderId="44" xfId="0" applyFont="1" applyBorder="1" applyAlignment="1" applyProtection="1">
      <alignment horizontal="right" wrapText="1"/>
      <protection/>
    </xf>
    <xf numFmtId="0" fontId="70" fillId="0" borderId="0" xfId="0" applyFont="1" applyFill="1" applyAlignment="1">
      <alignment/>
    </xf>
    <xf numFmtId="49" fontId="0" fillId="0" borderId="0" xfId="0" applyNumberFormat="1" applyFont="1" applyAlignment="1">
      <alignment/>
    </xf>
    <xf numFmtId="0" fontId="12" fillId="0" borderId="0" xfId="0" applyFont="1" applyBorder="1" applyAlignment="1">
      <alignment wrapText="1"/>
    </xf>
    <xf numFmtId="0" fontId="12" fillId="0" borderId="0" xfId="0" applyFont="1" applyAlignment="1">
      <alignment wrapText="1"/>
    </xf>
    <xf numFmtId="0" fontId="2" fillId="0" borderId="0" xfId="20" applyFont="1" applyFill="1" applyAlignment="1">
      <alignment vertical="top"/>
      <protection/>
    </xf>
    <xf numFmtId="0" fontId="61" fillId="0" borderId="0" xfId="20" applyFont="1" applyFill="1">
      <alignment/>
      <protection/>
    </xf>
    <xf numFmtId="0" fontId="8" fillId="4" borderId="4" xfId="20" applyFont="1" applyFill="1" applyBorder="1" applyAlignment="1">
      <alignment horizontal="center" vertical="center" wrapText="1"/>
      <protection/>
    </xf>
    <xf numFmtId="0" fontId="8" fillId="4" borderId="4" xfId="20" applyFont="1" applyFill="1" applyBorder="1" applyAlignment="1">
      <alignment horizontal="center" vertical="center" textRotation="90" wrapText="1"/>
      <protection/>
    </xf>
    <xf numFmtId="0" fontId="2" fillId="0" borderId="0" xfId="20" applyFont="1" applyFill="1">
      <alignment/>
      <protection/>
    </xf>
    <xf numFmtId="0" fontId="13" fillId="0" borderId="45" xfId="20" applyFont="1" applyBorder="1">
      <alignment/>
      <protection/>
    </xf>
    <xf numFmtId="171" fontId="13" fillId="0" borderId="30" xfId="20" applyNumberFormat="1" applyFont="1" applyBorder="1">
      <alignment/>
      <protection/>
    </xf>
    <xf numFmtId="171" fontId="13" fillId="0" borderId="26" xfId="20" applyNumberFormat="1" applyFont="1" applyBorder="1">
      <alignment/>
      <protection/>
    </xf>
    <xf numFmtId="0" fontId="0" fillId="0" borderId="0" xfId="20">
      <alignment/>
      <protection/>
    </xf>
    <xf numFmtId="0" fontId="13" fillId="0" borderId="24" xfId="20" applyFont="1" applyBorder="1">
      <alignment/>
      <protection/>
    </xf>
    <xf numFmtId="0" fontId="13" fillId="0" borderId="19" xfId="20" applyFont="1" applyBorder="1">
      <alignment/>
      <protection/>
    </xf>
    <xf numFmtId="171" fontId="13" fillId="0" borderId="5" xfId="20" applyNumberFormat="1" applyFont="1" applyBorder="1">
      <alignment/>
      <protection/>
    </xf>
    <xf numFmtId="0" fontId="0" fillId="0" borderId="0" xfId="20" applyNumberFormat="1">
      <alignment/>
      <protection/>
    </xf>
    <xf numFmtId="0" fontId="44" fillId="4" borderId="4" xfId="20" applyFont="1" applyFill="1" applyBorder="1">
      <alignment/>
      <protection/>
    </xf>
    <xf numFmtId="0" fontId="44" fillId="4" borderId="4" xfId="20" applyNumberFormat="1" applyFont="1" applyFill="1" applyBorder="1">
      <alignment/>
      <protection/>
    </xf>
    <xf numFmtId="0" fontId="10" fillId="2" borderId="46" xfId="21" applyFont="1" applyFill="1" applyBorder="1" applyAlignment="1">
      <alignment horizontal="center" vertical="center" wrapText="1"/>
      <protection/>
    </xf>
    <xf numFmtId="0" fontId="17" fillId="0" borderId="1" xfId="0" applyFont="1" applyFill="1" applyBorder="1" applyAlignment="1">
      <alignment vertical="center"/>
    </xf>
    <xf numFmtId="0" fontId="75" fillId="0" borderId="1" xfId="0" applyFont="1" applyFill="1" applyBorder="1" applyAlignment="1">
      <alignment horizontal="center" vertical="center"/>
    </xf>
    <xf numFmtId="0" fontId="11" fillId="0" borderId="1" xfId="0" applyFont="1" applyBorder="1" applyAlignment="1">
      <alignment horizontal="center" vertical="center"/>
    </xf>
    <xf numFmtId="0" fontId="17" fillId="0" borderId="1" xfId="0" applyFont="1" applyFill="1" applyBorder="1" applyAlignment="1">
      <alignment horizontal="center" vertical="center"/>
    </xf>
    <xf numFmtId="0" fontId="0" fillId="0" borderId="0" xfId="0" applyAlignment="1">
      <alignment horizontal="right"/>
    </xf>
    <xf numFmtId="0" fontId="75" fillId="0" borderId="1" xfId="0" applyFont="1" applyFill="1" applyBorder="1" applyAlignment="1">
      <alignment horizontal="right" vertical="center"/>
    </xf>
    <xf numFmtId="0" fontId="76" fillId="0" borderId="1" xfId="0" applyFont="1" applyFill="1" applyBorder="1" applyAlignment="1">
      <alignment horizontal="center" vertical="center"/>
    </xf>
    <xf numFmtId="0" fontId="17" fillId="0" borderId="1" xfId="0" applyFont="1" applyFill="1" applyBorder="1" applyAlignment="1">
      <alignment horizontal="right" vertical="center"/>
    </xf>
    <xf numFmtId="0" fontId="78" fillId="0" borderId="1" xfId="0" applyFont="1" applyFill="1" applyBorder="1" applyAlignment="1">
      <alignment horizontal="center" vertical="center"/>
    </xf>
    <xf numFmtId="0" fontId="79" fillId="0" borderId="1" xfId="0" applyFont="1" applyFill="1" applyBorder="1" applyAlignment="1">
      <alignment horizontal="center" vertical="center" wrapText="1"/>
    </xf>
    <xf numFmtId="0" fontId="79" fillId="0" borderId="1" xfId="0" applyFont="1" applyFill="1" applyBorder="1" applyAlignment="1">
      <alignment vertical="center" wrapText="1"/>
    </xf>
    <xf numFmtId="0" fontId="79" fillId="0" borderId="1" xfId="0" applyFont="1" applyFill="1" applyBorder="1" applyAlignment="1">
      <alignment horizontal="right" vertical="center" wrapText="1"/>
    </xf>
    <xf numFmtId="0" fontId="75" fillId="4" borderId="1" xfId="0" applyNumberFormat="1"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vertical="center"/>
    </xf>
    <xf numFmtId="0" fontId="79" fillId="0" borderId="3" xfId="0" applyFont="1" applyFill="1" applyBorder="1" applyAlignment="1">
      <alignment horizontal="center" vertical="center" wrapText="1"/>
    </xf>
    <xf numFmtId="0" fontId="79" fillId="0" borderId="3" xfId="0" applyFont="1" applyFill="1" applyBorder="1" applyAlignment="1">
      <alignment vertical="center" wrapText="1"/>
    </xf>
    <xf numFmtId="171" fontId="2" fillId="0" borderId="0" xfId="0" applyNumberFormat="1" applyFont="1" applyAlignment="1">
      <alignment/>
    </xf>
    <xf numFmtId="171" fontId="2" fillId="0" borderId="0" xfId="20" applyNumberFormat="1" applyFont="1" applyFill="1">
      <alignment/>
      <protection/>
    </xf>
    <xf numFmtId="0" fontId="26" fillId="4" borderId="12" xfId="0" applyFont="1" applyFill="1" applyBorder="1" applyAlignment="1">
      <alignment horizontal="center" vertical="center" textRotation="90" wrapText="1"/>
    </xf>
    <xf numFmtId="0" fontId="64" fillId="0" borderId="0" xfId="0" applyFont="1" applyBorder="1" applyAlignment="1">
      <alignment/>
    </xf>
    <xf numFmtId="0" fontId="52" fillId="0" borderId="0" xfId="0" applyFont="1" applyAlignment="1">
      <alignment/>
    </xf>
    <xf numFmtId="0" fontId="83" fillId="0" borderId="0" xfId="0" applyFont="1" applyFill="1" applyBorder="1" applyAlignment="1">
      <alignment horizontal="center"/>
    </xf>
    <xf numFmtId="0" fontId="61" fillId="0" borderId="0" xfId="0" applyFont="1" applyFill="1" applyAlignment="1">
      <alignment/>
    </xf>
    <xf numFmtId="0" fontId="84" fillId="0" borderId="0" xfId="0" applyFont="1" applyAlignment="1">
      <alignment horizontal="center" vertical="center" textRotation="90"/>
    </xf>
    <xf numFmtId="0" fontId="84" fillId="0" borderId="0" xfId="0" applyNumberFormat="1" applyFont="1" applyAlignment="1">
      <alignment horizontal="center" vertical="center" textRotation="90"/>
    </xf>
    <xf numFmtId="170" fontId="83" fillId="0" borderId="0" xfId="0" applyNumberFormat="1" applyFont="1" applyAlignment="1">
      <alignment/>
    </xf>
    <xf numFmtId="0" fontId="83" fillId="0" borderId="0" xfId="0" applyNumberFormat="1" applyFont="1" applyAlignment="1">
      <alignment/>
    </xf>
    <xf numFmtId="0" fontId="4" fillId="0" borderId="0" xfId="0" applyFont="1" applyFill="1" applyBorder="1" applyAlignment="1">
      <alignment/>
    </xf>
    <xf numFmtId="14" fontId="6" fillId="0" borderId="0" xfId="0" applyNumberFormat="1" applyFont="1" applyAlignment="1">
      <alignment/>
    </xf>
    <xf numFmtId="0" fontId="19" fillId="4" borderId="8" xfId="0" applyFont="1" applyFill="1" applyBorder="1" applyAlignment="1">
      <alignment horizontal="center" vertical="center"/>
    </xf>
    <xf numFmtId="0" fontId="19" fillId="4" borderId="37" xfId="0" applyFont="1" applyFill="1" applyBorder="1" applyAlignment="1">
      <alignment horizontal="center" vertical="center"/>
    </xf>
    <xf numFmtId="0" fontId="46" fillId="4" borderId="39" xfId="0" applyFont="1" applyFill="1" applyBorder="1" applyAlignment="1">
      <alignment horizontal="left"/>
    </xf>
    <xf numFmtId="0" fontId="46" fillId="4" borderId="47" xfId="0" applyFont="1" applyFill="1" applyBorder="1" applyAlignment="1">
      <alignment horizontal="left"/>
    </xf>
    <xf numFmtId="171" fontId="13" fillId="0" borderId="0" xfId="0" applyNumberFormat="1" applyFont="1" applyBorder="1" applyAlignment="1">
      <alignment/>
    </xf>
    <xf numFmtId="171" fontId="13" fillId="0" borderId="48" xfId="0" applyNumberFormat="1" applyFont="1" applyBorder="1" applyAlignment="1">
      <alignment/>
    </xf>
    <xf numFmtId="0" fontId="45" fillId="4" borderId="4" xfId="0" applyNumberFormat="1" applyFont="1" applyFill="1" applyBorder="1" applyAlignment="1">
      <alignment horizontal="center"/>
    </xf>
    <xf numFmtId="173" fontId="43" fillId="0" borderId="1" xfId="0" applyNumberFormat="1" applyFont="1" applyBorder="1" applyAlignment="1">
      <alignment horizontal="center" vertical="top"/>
    </xf>
    <xf numFmtId="0" fontId="0" fillId="0" borderId="1" xfId="0" applyBorder="1" applyAlignment="1">
      <alignment horizontal="center" vertical="top"/>
    </xf>
    <xf numFmtId="0" fontId="86" fillId="3" borderId="7" xfId="0" applyFont="1" applyFill="1" applyBorder="1" applyAlignment="1">
      <alignment/>
    </xf>
    <xf numFmtId="3" fontId="60" fillId="3" borderId="7" xfId="0" applyNumberFormat="1" applyFont="1" applyFill="1" applyBorder="1" applyAlignment="1">
      <alignment/>
    </xf>
    <xf numFmtId="173" fontId="87" fillId="0" borderId="1" xfId="0" applyNumberFormat="1" applyFont="1" applyBorder="1" applyAlignment="1">
      <alignment horizontal="center" vertical="top"/>
    </xf>
    <xf numFmtId="0" fontId="68" fillId="0" borderId="1" xfId="0" applyFont="1" applyBorder="1" applyAlignment="1">
      <alignment horizontal="center" vertical="top"/>
    </xf>
    <xf numFmtId="173" fontId="43" fillId="0" borderId="1" xfId="0" applyNumberFormat="1" applyFont="1" applyBorder="1" applyAlignment="1">
      <alignment/>
    </xf>
    <xf numFmtId="0" fontId="14" fillId="0" borderId="31" xfId="0" applyFont="1" applyFill="1" applyBorder="1" applyAlignment="1">
      <alignment horizontal="justify"/>
    </xf>
    <xf numFmtId="169" fontId="29" fillId="0" borderId="49" xfId="0" applyNumberFormat="1" applyFont="1" applyFill="1" applyBorder="1" applyAlignment="1">
      <alignment horizontal="right" wrapText="1"/>
    </xf>
    <xf numFmtId="169" fontId="29" fillId="0" borderId="19" xfId="0" applyNumberFormat="1" applyFont="1" applyFill="1" applyBorder="1" applyAlignment="1">
      <alignment horizontal="right" wrapText="1"/>
    </xf>
    <xf numFmtId="169" fontId="29" fillId="0" borderId="5" xfId="0" applyNumberFormat="1" applyFont="1" applyFill="1" applyBorder="1" applyAlignment="1">
      <alignment horizontal="right" wrapText="1"/>
    </xf>
    <xf numFmtId="169" fontId="29" fillId="0" borderId="25" xfId="0" applyNumberFormat="1" applyFont="1" applyFill="1" applyBorder="1" applyAlignment="1">
      <alignment horizontal="right" wrapText="1"/>
    </xf>
    <xf numFmtId="173" fontId="53" fillId="0" borderId="1" xfId="0" applyNumberFormat="1" applyFont="1" applyBorder="1" applyAlignment="1">
      <alignment/>
    </xf>
    <xf numFmtId="0" fontId="26" fillId="0" borderId="1" xfId="0" applyFont="1" applyBorder="1" applyAlignment="1">
      <alignment/>
    </xf>
    <xf numFmtId="0" fontId="16" fillId="0" borderId="4" xfId="0" applyFont="1" applyFill="1" applyBorder="1" applyAlignment="1">
      <alignment horizontal="justify"/>
    </xf>
    <xf numFmtId="169" fontId="44" fillId="0" borderId="11" xfId="0" applyNumberFormat="1" applyFont="1" applyFill="1" applyBorder="1" applyAlignment="1">
      <alignment horizontal="right" wrapText="1"/>
    </xf>
    <xf numFmtId="0" fontId="44" fillId="0" borderId="4" xfId="0" applyFont="1" applyFill="1" applyBorder="1" applyAlignment="1">
      <alignment horizontal="right" wrapText="1"/>
    </xf>
    <xf numFmtId="0" fontId="10" fillId="0" borderId="1" xfId="0" applyFont="1" applyBorder="1" applyAlignment="1">
      <alignment/>
    </xf>
    <xf numFmtId="0" fontId="16" fillId="4" borderId="4" xfId="0" applyFont="1" applyFill="1" applyBorder="1" applyAlignment="1">
      <alignment horizontal="justify"/>
    </xf>
    <xf numFmtId="3" fontId="44" fillId="4" borderId="11" xfId="0" applyNumberFormat="1" applyFont="1" applyFill="1" applyBorder="1" applyAlignment="1" applyProtection="1">
      <alignment/>
      <protection/>
    </xf>
    <xf numFmtId="0" fontId="2" fillId="0" borderId="1" xfId="0" applyFont="1" applyBorder="1" applyAlignment="1">
      <alignment/>
    </xf>
    <xf numFmtId="0" fontId="6" fillId="0" borderId="1" xfId="0" applyFont="1" applyBorder="1" applyAlignment="1">
      <alignment/>
    </xf>
    <xf numFmtId="173" fontId="89" fillId="0" borderId="1" xfId="0" applyNumberFormat="1" applyFont="1" applyBorder="1" applyAlignment="1" applyProtection="1">
      <alignment/>
      <protection/>
    </xf>
    <xf numFmtId="0" fontId="89" fillId="0" borderId="1" xfId="0" applyFont="1" applyBorder="1" applyAlignment="1" applyProtection="1">
      <alignment/>
      <protection/>
    </xf>
    <xf numFmtId="0" fontId="90" fillId="0" borderId="1" xfId="0" applyFont="1" applyBorder="1" applyAlignment="1" applyProtection="1">
      <alignment wrapText="1"/>
      <protection/>
    </xf>
    <xf numFmtId="0" fontId="91" fillId="0" borderId="50" xfId="0" applyFont="1" applyBorder="1" applyAlignment="1" applyProtection="1">
      <alignment wrapText="1"/>
      <protection/>
    </xf>
    <xf numFmtId="0" fontId="92" fillId="0" borderId="50" xfId="0" applyFont="1" applyBorder="1" applyAlignment="1" applyProtection="1">
      <alignment wrapText="1"/>
      <protection/>
    </xf>
    <xf numFmtId="173" fontId="68" fillId="0" borderId="2" xfId="0" applyNumberFormat="1" applyFont="1" applyBorder="1" applyAlignment="1" applyProtection="1">
      <alignment/>
      <protection/>
    </xf>
    <xf numFmtId="0" fontId="68" fillId="0" borderId="1" xfId="0" applyFont="1" applyBorder="1" applyAlignment="1" applyProtection="1">
      <alignment/>
      <protection/>
    </xf>
    <xf numFmtId="0" fontId="13" fillId="4" borderId="11" xfId="0" applyFont="1" applyFill="1" applyBorder="1" applyAlignment="1" applyProtection="1">
      <alignment horizontal="center" vertical="center" textRotation="90" wrapText="1"/>
      <protection/>
    </xf>
    <xf numFmtId="0" fontId="13" fillId="4" borderId="4" xfId="0" applyFont="1" applyFill="1" applyBorder="1" applyAlignment="1" applyProtection="1">
      <alignment horizontal="center" vertical="center" textRotation="90" wrapText="1"/>
      <protection/>
    </xf>
    <xf numFmtId="173" fontId="0" fillId="0" borderId="2" xfId="0" applyNumberFormat="1" applyBorder="1" applyAlignment="1" applyProtection="1">
      <alignment/>
      <protection/>
    </xf>
    <xf numFmtId="0" fontId="0" fillId="0" borderId="1" xfId="0" applyBorder="1" applyAlignment="1" applyProtection="1">
      <alignment/>
      <protection/>
    </xf>
    <xf numFmtId="0" fontId="13" fillId="0" borderId="31" xfId="0" applyFont="1" applyFill="1" applyBorder="1" applyAlignment="1" applyProtection="1">
      <alignment horizontal="left" wrapText="1"/>
      <protection/>
    </xf>
    <xf numFmtId="169" fontId="13" fillId="0" borderId="51" xfId="0" applyNumberFormat="1" applyFont="1" applyFill="1" applyBorder="1" applyAlignment="1" applyProtection="1">
      <alignment horizontal="right" wrapText="1"/>
      <protection/>
    </xf>
    <xf numFmtId="169" fontId="13" fillId="0" borderId="52" xfId="0" applyNumberFormat="1" applyFont="1" applyFill="1" applyBorder="1" applyAlignment="1" applyProtection="1">
      <alignment horizontal="right" wrapText="1"/>
      <protection/>
    </xf>
    <xf numFmtId="169" fontId="13" fillId="0" borderId="53" xfId="0" applyNumberFormat="1" applyFont="1" applyFill="1" applyBorder="1" applyAlignment="1" applyProtection="1">
      <alignment horizontal="right" wrapText="1"/>
      <protection/>
    </xf>
    <xf numFmtId="173" fontId="43" fillId="0" borderId="2" xfId="0" applyNumberFormat="1" applyFont="1" applyBorder="1" applyAlignment="1" applyProtection="1">
      <alignment/>
      <protection/>
    </xf>
    <xf numFmtId="0" fontId="93" fillId="0" borderId="4" xfId="0" applyFont="1" applyFill="1" applyBorder="1" applyAlignment="1" applyProtection="1">
      <alignment horizontal="left" wrapText="1"/>
      <protection/>
    </xf>
    <xf numFmtId="0" fontId="93" fillId="0" borderId="11" xfId="0" applyFont="1" applyFill="1" applyBorder="1" applyAlignment="1" applyProtection="1">
      <alignment horizontal="right" wrapText="1"/>
      <protection/>
    </xf>
    <xf numFmtId="0" fontId="93" fillId="0" borderId="4" xfId="0" applyFont="1" applyFill="1" applyBorder="1" applyAlignment="1" applyProtection="1">
      <alignment horizontal="right" wrapText="1"/>
      <protection/>
    </xf>
    <xf numFmtId="0" fontId="93" fillId="0" borderId="4" xfId="0" applyFont="1" applyFill="1" applyBorder="1" applyAlignment="1" applyProtection="1">
      <alignment horizontal="right" wrapText="1"/>
      <protection/>
    </xf>
    <xf numFmtId="0" fontId="33" fillId="0" borderId="4" xfId="0" applyFont="1" applyFill="1" applyBorder="1" applyAlignment="1" applyProtection="1">
      <alignment horizontal="right" wrapText="1"/>
      <protection/>
    </xf>
    <xf numFmtId="0" fontId="44" fillId="4" borderId="4" xfId="0" applyFont="1" applyFill="1" applyBorder="1" applyAlignment="1" applyProtection="1">
      <alignment/>
      <protection/>
    </xf>
    <xf numFmtId="3" fontId="44" fillId="4" borderId="4" xfId="0" applyNumberFormat="1" applyFont="1" applyFill="1" applyBorder="1" applyAlignment="1" applyProtection="1">
      <alignment/>
      <protection/>
    </xf>
    <xf numFmtId="173" fontId="0" fillId="0" borderId="1" xfId="0" applyNumberFormat="1" applyBorder="1" applyAlignment="1" applyProtection="1">
      <alignment/>
      <protection/>
    </xf>
    <xf numFmtId="0" fontId="91" fillId="0" borderId="44" xfId="0" applyFont="1" applyBorder="1" applyAlignment="1" applyProtection="1">
      <alignment wrapText="1"/>
      <protection/>
    </xf>
    <xf numFmtId="0" fontId="92" fillId="0" borderId="44" xfId="0" applyFont="1" applyBorder="1" applyAlignment="1" applyProtection="1">
      <alignment wrapText="1"/>
      <protection/>
    </xf>
    <xf numFmtId="173" fontId="88" fillId="0" borderId="1" xfId="0" applyNumberFormat="1" applyFont="1" applyBorder="1" applyAlignment="1" applyProtection="1">
      <alignment/>
      <protection/>
    </xf>
    <xf numFmtId="0" fontId="88" fillId="0" borderId="1" xfId="0" applyFont="1" applyBorder="1" applyAlignment="1" applyProtection="1">
      <alignment/>
      <protection/>
    </xf>
    <xf numFmtId="0" fontId="29" fillId="0" borderId="34" xfId="0" applyFont="1" applyFill="1" applyBorder="1" applyAlignment="1" applyProtection="1">
      <alignment horizontal="left" wrapText="1"/>
      <protection/>
    </xf>
    <xf numFmtId="169" fontId="29" fillId="0" borderId="49" xfId="0" applyNumberFormat="1" applyFont="1" applyFill="1" applyBorder="1" applyAlignment="1" applyProtection="1">
      <alignment horizontal="right" wrapText="1"/>
      <protection/>
    </xf>
    <xf numFmtId="169" fontId="29" fillId="0" borderId="22" xfId="0" applyNumberFormat="1" applyFont="1" applyFill="1" applyBorder="1" applyAlignment="1" applyProtection="1">
      <alignment horizontal="right" wrapText="1"/>
      <protection/>
    </xf>
    <xf numFmtId="169" fontId="29" fillId="0" borderId="54" xfId="0" applyNumberFormat="1" applyFont="1" applyFill="1" applyBorder="1" applyAlignment="1" applyProtection="1">
      <alignment horizontal="right" wrapText="1"/>
      <protection/>
    </xf>
    <xf numFmtId="169" fontId="29" fillId="0" borderId="23" xfId="0" applyNumberFormat="1" applyFont="1" applyFill="1" applyBorder="1" applyAlignment="1" applyProtection="1">
      <alignment horizontal="right" wrapText="1"/>
      <protection/>
    </xf>
    <xf numFmtId="0" fontId="29" fillId="0" borderId="31" xfId="0" applyFont="1" applyFill="1" applyBorder="1" applyAlignment="1" applyProtection="1">
      <alignment horizontal="left" wrapText="1"/>
      <protection/>
    </xf>
    <xf numFmtId="169" fontId="29" fillId="0" borderId="19" xfId="0" applyNumberFormat="1" applyFont="1" applyFill="1" applyBorder="1" applyAlignment="1" applyProtection="1">
      <alignment horizontal="right" wrapText="1"/>
      <protection/>
    </xf>
    <xf numFmtId="169" fontId="29" fillId="0" borderId="5" xfId="0" applyNumberFormat="1" applyFont="1" applyFill="1" applyBorder="1" applyAlignment="1" applyProtection="1">
      <alignment horizontal="right" wrapText="1"/>
      <protection/>
    </xf>
    <xf numFmtId="169" fontId="29" fillId="0" borderId="32" xfId="0" applyNumberFormat="1" applyFont="1" applyFill="1" applyBorder="1" applyAlignment="1" applyProtection="1">
      <alignment horizontal="right" wrapText="1"/>
      <protection/>
    </xf>
    <xf numFmtId="169" fontId="29" fillId="0" borderId="25" xfId="0" applyNumberFormat="1" applyFont="1" applyFill="1" applyBorder="1" applyAlignment="1" applyProtection="1">
      <alignment horizontal="right" wrapText="1"/>
      <protection/>
    </xf>
    <xf numFmtId="0" fontId="29" fillId="0" borderId="55" xfId="0" applyFont="1" applyFill="1" applyBorder="1" applyAlignment="1" applyProtection="1">
      <alignment horizontal="left" wrapText="1"/>
      <protection/>
    </xf>
    <xf numFmtId="169" fontId="29" fillId="0" borderId="51" xfId="0" applyNumberFormat="1" applyFont="1" applyFill="1" applyBorder="1" applyAlignment="1" applyProtection="1">
      <alignment horizontal="right" wrapText="1"/>
      <protection/>
    </xf>
    <xf numFmtId="169" fontId="29" fillId="0" borderId="52" xfId="0" applyNumberFormat="1" applyFont="1" applyFill="1" applyBorder="1" applyAlignment="1" applyProtection="1">
      <alignment horizontal="right" wrapText="1"/>
      <protection/>
    </xf>
    <xf numFmtId="169" fontId="29" fillId="0" borderId="56" xfId="0" applyNumberFormat="1" applyFont="1" applyFill="1" applyBorder="1" applyAlignment="1" applyProtection="1">
      <alignment horizontal="right" wrapText="1"/>
      <protection/>
    </xf>
    <xf numFmtId="169" fontId="29" fillId="0" borderId="53" xfId="0" applyNumberFormat="1" applyFont="1" applyFill="1" applyBorder="1" applyAlignment="1" applyProtection="1">
      <alignment horizontal="right" wrapText="1"/>
      <protection/>
    </xf>
    <xf numFmtId="0" fontId="93" fillId="0" borderId="4" xfId="0" applyNumberFormat="1" applyFont="1" applyFill="1" applyBorder="1" applyAlignment="1" applyProtection="1">
      <alignment horizontal="right" wrapText="1"/>
      <protection/>
    </xf>
    <xf numFmtId="173" fontId="68" fillId="0" borderId="7" xfId="0" applyNumberFormat="1" applyFont="1" applyBorder="1" applyAlignment="1" applyProtection="1">
      <alignment wrapText="1"/>
      <protection/>
    </xf>
    <xf numFmtId="0" fontId="68" fillId="0" borderId="7" xfId="0" applyFont="1" applyBorder="1" applyAlignment="1" applyProtection="1">
      <alignment wrapText="1"/>
      <protection/>
    </xf>
    <xf numFmtId="173" fontId="68" fillId="0" borderId="1" xfId="0" applyNumberFormat="1" applyFont="1" applyBorder="1" applyAlignment="1" applyProtection="1">
      <alignment wrapText="1"/>
      <protection/>
    </xf>
    <xf numFmtId="0" fontId="68" fillId="0" borderId="1" xfId="0" applyFont="1" applyBorder="1" applyAlignment="1" applyProtection="1">
      <alignment wrapText="1"/>
      <protection/>
    </xf>
    <xf numFmtId="0" fontId="10" fillId="4" borderId="4" xfId="0" applyFont="1" applyFill="1" applyBorder="1" applyAlignment="1" applyProtection="1">
      <alignment horizontal="center" vertical="center" textRotation="90" wrapText="1"/>
      <protection/>
    </xf>
    <xf numFmtId="0" fontId="17" fillId="0" borderId="45" xfId="0" applyFont="1" applyFill="1" applyBorder="1" applyAlignment="1" applyProtection="1">
      <alignment horizontal="left"/>
      <protection/>
    </xf>
    <xf numFmtId="169" fontId="13" fillId="0" borderId="22" xfId="0" applyNumberFormat="1" applyFont="1" applyFill="1" applyBorder="1" applyAlignment="1" applyProtection="1">
      <alignment horizontal="right" wrapText="1"/>
      <protection/>
    </xf>
    <xf numFmtId="169" fontId="13" fillId="0" borderId="30" xfId="0" applyNumberFormat="1" applyFont="1" applyFill="1" applyBorder="1" applyAlignment="1" applyProtection="1">
      <alignment horizontal="right" wrapText="1"/>
      <protection/>
    </xf>
    <xf numFmtId="169" fontId="13" fillId="0" borderId="26" xfId="0" applyNumberFormat="1" applyFont="1" applyFill="1" applyBorder="1" applyAlignment="1" applyProtection="1">
      <alignment horizontal="right" wrapText="1"/>
      <protection/>
    </xf>
    <xf numFmtId="169" fontId="13" fillId="0" borderId="57" xfId="0" applyNumberFormat="1" applyFont="1" applyFill="1" applyBorder="1" applyAlignment="1" applyProtection="1">
      <alignment horizontal="right" wrapText="1"/>
      <protection/>
    </xf>
    <xf numFmtId="169" fontId="13" fillId="0" borderId="58" xfId="0" applyNumberFormat="1" applyFont="1" applyFill="1" applyBorder="1" applyAlignment="1" applyProtection="1">
      <alignment horizontal="right" wrapText="1"/>
      <protection/>
    </xf>
    <xf numFmtId="0" fontId="17" fillId="0" borderId="24" xfId="0" applyFont="1" applyFill="1" applyBorder="1" applyAlignment="1" applyProtection="1">
      <alignment horizontal="left"/>
      <protection/>
    </xf>
    <xf numFmtId="169" fontId="13" fillId="0" borderId="5" xfId="0" applyNumberFormat="1" applyFont="1" applyFill="1" applyBorder="1" applyAlignment="1" applyProtection="1">
      <alignment horizontal="right" wrapText="1"/>
      <protection/>
    </xf>
    <xf numFmtId="169" fontId="13" fillId="0" borderId="19" xfId="0" applyNumberFormat="1" applyFont="1" applyFill="1" applyBorder="1" applyAlignment="1" applyProtection="1">
      <alignment horizontal="right" wrapText="1"/>
      <protection/>
    </xf>
    <xf numFmtId="169" fontId="13" fillId="0" borderId="32" xfId="0" applyNumberFormat="1" applyFont="1" applyFill="1" applyBorder="1" applyAlignment="1" applyProtection="1">
      <alignment horizontal="right" wrapText="1"/>
      <protection/>
    </xf>
    <xf numFmtId="169" fontId="13" fillId="0" borderId="25" xfId="0" applyNumberFormat="1" applyFont="1" applyFill="1" applyBorder="1" applyAlignment="1" applyProtection="1">
      <alignment horizontal="right" wrapText="1"/>
      <protection/>
    </xf>
    <xf numFmtId="0" fontId="16" fillId="0" borderId="4" xfId="0" applyFont="1" applyFill="1" applyBorder="1" applyAlignment="1" applyProtection="1">
      <alignment horizontal="left"/>
      <protection/>
    </xf>
    <xf numFmtId="169" fontId="44" fillId="0" borderId="4" xfId="0" applyNumberFormat="1" applyFont="1" applyFill="1" applyBorder="1" applyAlignment="1" applyProtection="1">
      <alignment horizontal="right" wrapText="1"/>
      <protection/>
    </xf>
    <xf numFmtId="0" fontId="16" fillId="4" borderId="4" xfId="0" applyFont="1" applyFill="1" applyBorder="1" applyAlignment="1" applyProtection="1">
      <alignment/>
      <protection/>
    </xf>
    <xf numFmtId="173" fontId="43" fillId="0" borderId="9" xfId="0" applyNumberFormat="1" applyFont="1" applyBorder="1" applyAlignment="1" applyProtection="1">
      <alignment/>
      <protection/>
    </xf>
    <xf numFmtId="173" fontId="0" fillId="0" borderId="7" xfId="0" applyNumberFormat="1" applyBorder="1" applyAlignment="1" applyProtection="1">
      <alignment/>
      <protection/>
    </xf>
    <xf numFmtId="173" fontId="43" fillId="0" borderId="0" xfId="0" applyNumberFormat="1" applyFont="1" applyBorder="1" applyAlignment="1" applyProtection="1">
      <alignment/>
      <protection/>
    </xf>
    <xf numFmtId="0" fontId="33" fillId="4" borderId="4" xfId="0" applyFont="1" applyFill="1" applyBorder="1" applyAlignment="1">
      <alignment horizontal="center" vertical="center"/>
    </xf>
    <xf numFmtId="0" fontId="45" fillId="0" borderId="43" xfId="0" applyFont="1" applyBorder="1" applyAlignment="1">
      <alignment horizontal="center" vertical="top"/>
    </xf>
    <xf numFmtId="0" fontId="95" fillId="0" borderId="44" xfId="0" applyFont="1" applyBorder="1" applyAlignment="1" applyProtection="1">
      <alignment horizontal="center" wrapText="1"/>
      <protection/>
    </xf>
    <xf numFmtId="168" fontId="94" fillId="0" borderId="34" xfId="0" applyNumberFormat="1" applyFont="1" applyBorder="1" applyAlignment="1">
      <alignment horizontal="center"/>
    </xf>
    <xf numFmtId="0" fontId="94" fillId="0" borderId="5" xfId="0" applyFont="1" applyFill="1" applyBorder="1" applyAlignment="1">
      <alignment horizontal="center" wrapText="1"/>
    </xf>
    <xf numFmtId="0" fontId="94" fillId="0" borderId="57" xfId="0" applyFont="1" applyFill="1" applyBorder="1" applyAlignment="1">
      <alignment horizontal="center" wrapText="1"/>
    </xf>
    <xf numFmtId="0" fontId="94" fillId="0" borderId="54" xfId="0" applyFont="1" applyFill="1" applyBorder="1" applyAlignment="1">
      <alignment horizontal="center" wrapText="1"/>
    </xf>
    <xf numFmtId="0" fontId="94" fillId="0" borderId="23" xfId="0" applyFont="1" applyFill="1" applyBorder="1" applyAlignment="1">
      <alignment horizontal="center" wrapText="1"/>
    </xf>
    <xf numFmtId="0" fontId="94" fillId="0" borderId="59" xfId="0" applyNumberFormat="1" applyFont="1" applyFill="1" applyBorder="1" applyAlignment="1">
      <alignment horizontal="center" wrapText="1"/>
    </xf>
    <xf numFmtId="3" fontId="45" fillId="0" borderId="34" xfId="0" applyNumberFormat="1" applyFont="1" applyFill="1" applyBorder="1" applyAlignment="1">
      <alignment horizontal="center"/>
    </xf>
    <xf numFmtId="168" fontId="94" fillId="0" borderId="31" xfId="0" applyNumberFormat="1" applyFont="1" applyBorder="1" applyAlignment="1">
      <alignment horizontal="center"/>
    </xf>
    <xf numFmtId="0" fontId="94" fillId="0" borderId="32" xfId="0" applyFont="1" applyFill="1" applyBorder="1" applyAlignment="1">
      <alignment horizontal="center" wrapText="1"/>
    </xf>
    <xf numFmtId="0" fontId="94" fillId="0" borderId="25" xfId="0" applyFont="1" applyFill="1" applyBorder="1" applyAlignment="1">
      <alignment horizontal="center" wrapText="1"/>
    </xf>
    <xf numFmtId="0" fontId="94" fillId="0" borderId="60" xfId="0" applyFont="1" applyFill="1" applyBorder="1" applyAlignment="1">
      <alignment horizontal="center" wrapText="1"/>
    </xf>
    <xf numFmtId="168" fontId="94" fillId="0" borderId="42" xfId="0" applyNumberFormat="1" applyFont="1" applyBorder="1" applyAlignment="1">
      <alignment horizontal="center"/>
    </xf>
    <xf numFmtId="0" fontId="94" fillId="0" borderId="56" xfId="0" applyFont="1" applyFill="1" applyBorder="1" applyAlignment="1">
      <alignment horizontal="center" wrapText="1"/>
    </xf>
    <xf numFmtId="0" fontId="94" fillId="0" borderId="61" xfId="0" applyFont="1" applyFill="1" applyBorder="1" applyAlignment="1">
      <alignment horizontal="center" wrapText="1"/>
    </xf>
    <xf numFmtId="0" fontId="94" fillId="0" borderId="62" xfId="0" applyFont="1" applyFill="1" applyBorder="1" applyAlignment="1">
      <alignment horizontal="center" wrapText="1"/>
    </xf>
    <xf numFmtId="0" fontId="94" fillId="0" borderId="36" xfId="0" applyFont="1" applyFill="1" applyBorder="1" applyAlignment="1">
      <alignment horizontal="center" wrapText="1"/>
    </xf>
    <xf numFmtId="0" fontId="96" fillId="0" borderId="0" xfId="0" applyFont="1" applyAlignment="1">
      <alignment horizontal="center"/>
    </xf>
    <xf numFmtId="0" fontId="97" fillId="0" borderId="0" xfId="0" applyFont="1" applyAlignment="1">
      <alignment horizontal="center"/>
    </xf>
    <xf numFmtId="9" fontId="97" fillId="0" borderId="0" xfId="22" applyFont="1" applyAlignment="1">
      <alignment horizontal="center"/>
    </xf>
    <xf numFmtId="3" fontId="97" fillId="0" borderId="0" xfId="0" applyNumberFormat="1" applyFont="1" applyAlignment="1">
      <alignment horizontal="center"/>
    </xf>
    <xf numFmtId="1" fontId="97" fillId="0" borderId="0" xfId="0" applyNumberFormat="1" applyFont="1" applyAlignment="1">
      <alignment horizontal="center"/>
    </xf>
    <xf numFmtId="0" fontId="33" fillId="4" borderId="4" xfId="0" applyFont="1" applyFill="1" applyBorder="1" applyAlignment="1">
      <alignment horizontal="center"/>
    </xf>
    <xf numFmtId="0" fontId="33" fillId="4" borderId="4" xfId="0" applyFont="1" applyFill="1" applyBorder="1" applyAlignment="1">
      <alignment horizontal="center" vertical="center" textRotation="90"/>
    </xf>
    <xf numFmtId="0" fontId="18" fillId="4" borderId="4" xfId="0" applyFont="1" applyFill="1" applyBorder="1" applyAlignment="1" applyProtection="1">
      <alignment horizontal="center" vertical="center"/>
      <protection/>
    </xf>
    <xf numFmtId="0" fontId="13" fillId="4" borderId="4" xfId="0" applyFont="1" applyFill="1" applyBorder="1" applyAlignment="1" applyProtection="1">
      <alignment horizontal="center" vertical="center" wrapText="1"/>
      <protection/>
    </xf>
    <xf numFmtId="0" fontId="18" fillId="4" borderId="4" xfId="0" applyFont="1" applyFill="1" applyBorder="1" applyAlignment="1">
      <alignment horizontal="center" vertical="center" wrapText="1"/>
    </xf>
    <xf numFmtId="0" fontId="95" fillId="0" borderId="21" xfId="0" applyFont="1" applyBorder="1" applyAlignment="1">
      <alignment/>
    </xf>
    <xf numFmtId="171" fontId="95" fillId="0" borderId="22" xfId="0" applyNumberFormat="1" applyFont="1" applyBorder="1" applyAlignment="1">
      <alignment/>
    </xf>
    <xf numFmtId="171" fontId="95" fillId="0" borderId="23" xfId="0" applyNumberFormat="1" applyFont="1" applyBorder="1" applyAlignment="1">
      <alignment/>
    </xf>
    <xf numFmtId="0" fontId="95" fillId="0" borderId="24" xfId="0" applyFont="1" applyBorder="1" applyAlignment="1">
      <alignment/>
    </xf>
    <xf numFmtId="171" fontId="95" fillId="0" borderId="5" xfId="0" applyNumberFormat="1" applyFont="1" applyBorder="1" applyAlignment="1">
      <alignment/>
    </xf>
    <xf numFmtId="171" fontId="95" fillId="0" borderId="25" xfId="0" applyNumberFormat="1" applyFont="1" applyBorder="1" applyAlignment="1">
      <alignment/>
    </xf>
    <xf numFmtId="0" fontId="99" fillId="0" borderId="4" xfId="0" applyFont="1" applyBorder="1" applyAlignment="1">
      <alignment/>
    </xf>
    <xf numFmtId="171" fontId="99" fillId="0" borderId="4" xfId="0" applyNumberFormat="1" applyFont="1" applyBorder="1" applyAlignment="1">
      <alignment/>
    </xf>
    <xf numFmtId="0" fontId="95" fillId="0" borderId="45" xfId="0" applyFont="1" applyBorder="1" applyAlignment="1">
      <alignment/>
    </xf>
    <xf numFmtId="171" fontId="95" fillId="0" borderId="26" xfId="0" applyNumberFormat="1" applyFont="1" applyBorder="1" applyAlignment="1">
      <alignment/>
    </xf>
    <xf numFmtId="171" fontId="95" fillId="0" borderId="58" xfId="0" applyNumberFormat="1" applyFont="1" applyBorder="1" applyAlignment="1">
      <alignment/>
    </xf>
    <xf numFmtId="171" fontId="95" fillId="0" borderId="32" xfId="0" applyNumberFormat="1" applyFont="1" applyBorder="1" applyAlignment="1">
      <alignment/>
    </xf>
    <xf numFmtId="0" fontId="100" fillId="0" borderId="0" xfId="0" applyFont="1" applyAlignment="1">
      <alignment wrapText="1"/>
    </xf>
    <xf numFmtId="167" fontId="13" fillId="0" borderId="23" xfId="15" applyFont="1" applyFill="1" applyBorder="1" applyAlignment="1">
      <alignment horizontal="right" wrapText="1"/>
    </xf>
    <xf numFmtId="167" fontId="13" fillId="0" borderId="25" xfId="15" applyFont="1" applyFill="1" applyBorder="1" applyAlignment="1">
      <alignment horizontal="right" wrapText="1"/>
    </xf>
    <xf numFmtId="167" fontId="44" fillId="4" borderId="4" xfId="15" applyFont="1" applyFill="1" applyBorder="1" applyAlignment="1">
      <alignment/>
    </xf>
    <xf numFmtId="171" fontId="0" fillId="0" borderId="1" xfId="0" applyNumberFormat="1" applyBorder="1" applyAlignment="1">
      <alignment/>
    </xf>
    <xf numFmtId="169" fontId="26" fillId="0" borderId="1" xfId="0" applyNumberFormat="1" applyFont="1" applyBorder="1" applyAlignment="1">
      <alignment/>
    </xf>
    <xf numFmtId="167" fontId="50" fillId="0" borderId="0" xfId="15" applyFont="1" applyFill="1" applyBorder="1" applyAlignment="1">
      <alignment horizontal="left" wrapText="1"/>
    </xf>
    <xf numFmtId="171" fontId="93" fillId="0" borderId="4" xfId="0" applyNumberFormat="1" applyFont="1" applyBorder="1" applyAlignment="1">
      <alignment/>
    </xf>
    <xf numFmtId="169" fontId="29" fillId="0" borderId="19" xfId="0" applyNumberFormat="1" applyFont="1" applyFill="1" applyBorder="1" applyAlignment="1" applyProtection="1">
      <alignment horizontal="right" vertical="center" wrapText="1"/>
      <protection/>
    </xf>
    <xf numFmtId="169" fontId="29" fillId="0" borderId="5" xfId="0" applyNumberFormat="1" applyFont="1" applyFill="1" applyBorder="1" applyAlignment="1" applyProtection="1">
      <alignment horizontal="right" vertical="center" wrapText="1"/>
      <protection/>
    </xf>
    <xf numFmtId="169" fontId="29" fillId="0" borderId="25" xfId="0" applyNumberFormat="1" applyFont="1" applyFill="1" applyBorder="1" applyAlignment="1" applyProtection="1">
      <alignment horizontal="right" vertical="center" wrapText="1"/>
      <protection/>
    </xf>
    <xf numFmtId="0" fontId="101" fillId="5" borderId="0" xfId="0" applyFont="1" applyFill="1" applyAlignment="1">
      <alignment/>
    </xf>
    <xf numFmtId="0" fontId="102" fillId="5" borderId="0" xfId="0" applyFont="1" applyFill="1" applyAlignment="1">
      <alignment/>
    </xf>
    <xf numFmtId="0" fontId="16" fillId="0" borderId="0" xfId="0" applyFont="1" applyBorder="1" applyAlignment="1">
      <alignment/>
    </xf>
    <xf numFmtId="0" fontId="16" fillId="0" borderId="63" xfId="0" applyFont="1" applyBorder="1" applyAlignment="1">
      <alignment/>
    </xf>
    <xf numFmtId="0" fontId="6" fillId="0" borderId="63" xfId="0" applyFont="1" applyBorder="1" applyAlignment="1">
      <alignment/>
    </xf>
    <xf numFmtId="167" fontId="13" fillId="0" borderId="64" xfId="15" applyFont="1" applyBorder="1" applyAlignment="1">
      <alignment/>
    </xf>
    <xf numFmtId="167" fontId="13" fillId="0" borderId="25" xfId="15" applyFont="1" applyBorder="1" applyAlignment="1">
      <alignment/>
    </xf>
    <xf numFmtId="171" fontId="13" fillId="0" borderId="23" xfId="20" applyNumberFormat="1" applyFont="1" applyBorder="1">
      <alignment/>
      <protection/>
    </xf>
    <xf numFmtId="171" fontId="13" fillId="0" borderId="25" xfId="20" applyNumberFormat="1" applyFont="1" applyBorder="1">
      <alignment/>
      <protection/>
    </xf>
    <xf numFmtId="171" fontId="13" fillId="0" borderId="62" xfId="20" applyNumberFormat="1" applyFont="1" applyBorder="1">
      <alignment/>
      <protection/>
    </xf>
    <xf numFmtId="171" fontId="13" fillId="0" borderId="58" xfId="0" applyNumberFormat="1" applyFont="1" applyBorder="1" applyAlignment="1">
      <alignment/>
    </xf>
    <xf numFmtId="0" fontId="70" fillId="3" borderId="0" xfId="0" applyFont="1" applyFill="1" applyAlignment="1">
      <alignment/>
    </xf>
    <xf numFmtId="0" fontId="107" fillId="3" borderId="7" xfId="0" applyFont="1" applyFill="1" applyBorder="1" applyAlignment="1">
      <alignment/>
    </xf>
    <xf numFmtId="3" fontId="108" fillId="3" borderId="7" xfId="0" applyNumberFormat="1" applyFont="1" applyFill="1" applyBorder="1" applyAlignment="1">
      <alignment/>
    </xf>
    <xf numFmtId="0" fontId="111" fillId="0" borderId="1" xfId="0" applyFont="1" applyBorder="1" applyAlignment="1">
      <alignment/>
    </xf>
    <xf numFmtId="0" fontId="13" fillId="0" borderId="4" xfId="0" applyFont="1" applyBorder="1" applyAlignment="1">
      <alignment/>
    </xf>
    <xf numFmtId="176" fontId="13" fillId="0" borderId="4" xfId="0" applyNumberFormat="1" applyFont="1" applyBorder="1" applyAlignment="1">
      <alignment/>
    </xf>
    <xf numFmtId="0" fontId="115" fillId="0" borderId="0" xfId="0" applyFont="1" applyAlignment="1">
      <alignment textRotation="90"/>
    </xf>
    <xf numFmtId="0" fontId="53" fillId="5" borderId="65" xfId="0" applyFont="1" applyFill="1" applyBorder="1" applyAlignment="1">
      <alignment textRotation="90" wrapText="1"/>
    </xf>
    <xf numFmtId="0" fontId="53" fillId="5" borderId="66" xfId="0" applyFont="1" applyFill="1" applyBorder="1" applyAlignment="1">
      <alignment textRotation="90" wrapText="1"/>
    </xf>
    <xf numFmtId="0" fontId="53" fillId="5" borderId="67" xfId="0" applyFont="1" applyFill="1" applyBorder="1" applyAlignment="1">
      <alignment textRotation="90" wrapText="1"/>
    </xf>
    <xf numFmtId="0" fontId="53" fillId="5" borderId="68" xfId="0" applyFont="1" applyFill="1" applyBorder="1" applyAlignment="1">
      <alignment textRotation="90" wrapText="1"/>
    </xf>
    <xf numFmtId="0" fontId="49" fillId="5" borderId="0" xfId="0" applyFont="1" applyFill="1" applyAlignment="1">
      <alignment/>
    </xf>
    <xf numFmtId="0" fontId="53" fillId="5" borderId="69" xfId="0" applyFont="1" applyFill="1" applyBorder="1" applyAlignment="1">
      <alignment/>
    </xf>
    <xf numFmtId="0" fontId="53" fillId="5" borderId="70" xfId="0" applyFont="1" applyFill="1" applyBorder="1" applyAlignment="1">
      <alignment/>
    </xf>
    <xf numFmtId="0" fontId="53" fillId="5" borderId="71" xfId="0" applyFont="1" applyFill="1" applyBorder="1" applyAlignment="1">
      <alignment/>
    </xf>
    <xf numFmtId="0" fontId="53" fillId="5" borderId="72" xfId="0" applyFont="1" applyFill="1" applyBorder="1" applyAlignment="1">
      <alignment/>
    </xf>
    <xf numFmtId="0" fontId="53" fillId="5" borderId="73" xfId="0" applyFont="1" applyFill="1" applyBorder="1" applyAlignment="1">
      <alignment/>
    </xf>
    <xf numFmtId="0" fontId="53" fillId="5" borderId="1" xfId="0" applyFont="1" applyFill="1" applyBorder="1" applyAlignment="1">
      <alignment/>
    </xf>
    <xf numFmtId="0" fontId="53" fillId="5" borderId="6" xfId="0" applyFont="1" applyFill="1" applyBorder="1" applyAlignment="1">
      <alignment/>
    </xf>
    <xf numFmtId="0" fontId="53" fillId="5" borderId="74" xfId="0" applyFont="1" applyFill="1" applyBorder="1" applyAlignment="1">
      <alignment/>
    </xf>
    <xf numFmtId="0" fontId="53" fillId="5" borderId="75" xfId="0" applyFont="1" applyFill="1" applyBorder="1" applyAlignment="1">
      <alignment/>
    </xf>
    <xf numFmtId="0" fontId="53" fillId="5" borderId="76" xfId="0" applyFont="1" applyFill="1" applyBorder="1" applyAlignment="1">
      <alignment/>
    </xf>
    <xf numFmtId="0" fontId="53" fillId="5" borderId="77" xfId="0" applyFont="1" applyFill="1" applyBorder="1" applyAlignment="1">
      <alignment/>
    </xf>
    <xf numFmtId="0" fontId="53" fillId="5" borderId="78" xfId="0" applyFont="1" applyFill="1" applyBorder="1" applyAlignment="1">
      <alignment/>
    </xf>
    <xf numFmtId="0" fontId="116" fillId="6" borderId="0" xfId="0" applyFont="1" applyFill="1" applyAlignment="1">
      <alignment/>
    </xf>
    <xf numFmtId="0" fontId="116" fillId="7" borderId="0" xfId="0" applyFont="1" applyFill="1" applyAlignment="1">
      <alignment/>
    </xf>
    <xf numFmtId="169" fontId="0" fillId="0" borderId="1" xfId="0" applyNumberFormat="1" applyBorder="1" applyAlignment="1" applyProtection="1">
      <alignment/>
      <protection/>
    </xf>
    <xf numFmtId="2" fontId="20" fillId="0" borderId="4" xfId="0" applyNumberFormat="1" applyFont="1" applyBorder="1" applyAlignment="1">
      <alignment/>
    </xf>
    <xf numFmtId="171" fontId="26" fillId="0" borderId="0" xfId="0" applyNumberFormat="1" applyFont="1" applyAlignment="1">
      <alignment/>
    </xf>
    <xf numFmtId="169" fontId="0" fillId="0" borderId="0" xfId="0" applyNumberFormat="1" applyAlignment="1">
      <alignment/>
    </xf>
    <xf numFmtId="172" fontId="0" fillId="0" borderId="0" xfId="0" applyNumberFormat="1" applyAlignment="1">
      <alignment/>
    </xf>
    <xf numFmtId="0" fontId="0" fillId="0" borderId="0" xfId="0" applyFont="1" applyAlignment="1">
      <alignment/>
    </xf>
    <xf numFmtId="171" fontId="13" fillId="0" borderId="53" xfId="20" applyNumberFormat="1" applyFont="1" applyBorder="1">
      <alignment/>
      <protection/>
    </xf>
    <xf numFmtId="0" fontId="44" fillId="4" borderId="11" xfId="0" applyNumberFormat="1" applyFont="1" applyFill="1" applyBorder="1" applyAlignment="1">
      <alignment/>
    </xf>
    <xf numFmtId="167" fontId="10" fillId="0" borderId="4" xfId="15" applyNumberFormat="1" applyFont="1" applyBorder="1" applyAlignment="1">
      <alignment/>
    </xf>
    <xf numFmtId="0" fontId="0" fillId="0" borderId="2" xfId="0" applyBorder="1" applyAlignment="1" applyProtection="1">
      <alignment/>
      <protection/>
    </xf>
    <xf numFmtId="171" fontId="26" fillId="0" borderId="0" xfId="0" applyNumberFormat="1" applyFont="1" applyAlignment="1">
      <alignment/>
    </xf>
    <xf numFmtId="176" fontId="13" fillId="0" borderId="4" xfId="0" applyNumberFormat="1" applyFont="1" applyBorder="1" applyAlignment="1">
      <alignment horizontal="right"/>
    </xf>
    <xf numFmtId="189" fontId="6" fillId="0" borderId="0" xfId="0" applyNumberFormat="1" applyFont="1" applyAlignment="1">
      <alignment/>
    </xf>
    <xf numFmtId="169" fontId="2" fillId="0" borderId="1" xfId="0" applyNumberFormat="1" applyFont="1" applyBorder="1" applyAlignment="1">
      <alignment/>
    </xf>
    <xf numFmtId="0" fontId="75" fillId="0" borderId="6" xfId="0" applyFont="1" applyFill="1" applyBorder="1" applyAlignment="1">
      <alignment horizontal="center" vertical="center"/>
    </xf>
    <xf numFmtId="0" fontId="75" fillId="0" borderId="79" xfId="0" applyFont="1" applyFill="1" applyBorder="1" applyAlignment="1">
      <alignment horizontal="center" vertical="center"/>
    </xf>
    <xf numFmtId="0" fontId="75" fillId="0" borderId="2" xfId="0" applyFont="1" applyFill="1" applyBorder="1" applyAlignment="1">
      <alignment horizontal="center" vertical="center"/>
    </xf>
    <xf numFmtId="0" fontId="77" fillId="0" borderId="6" xfId="0" applyFont="1" applyFill="1" applyBorder="1" applyAlignment="1">
      <alignment horizontal="center" vertical="center"/>
    </xf>
    <xf numFmtId="0" fontId="77" fillId="0" borderId="79" xfId="0" applyFont="1" applyFill="1" applyBorder="1" applyAlignment="1">
      <alignment horizontal="center" vertical="center"/>
    </xf>
    <xf numFmtId="0" fontId="77" fillId="0" borderId="2" xfId="0" applyFont="1" applyFill="1" applyBorder="1" applyAlignment="1">
      <alignment horizontal="center" vertical="center"/>
    </xf>
    <xf numFmtId="166" fontId="77" fillId="0" borderId="80" xfId="18" applyFont="1" applyFill="1" applyBorder="1" applyAlignment="1">
      <alignment horizontal="center" vertical="center"/>
    </xf>
    <xf numFmtId="166" fontId="77" fillId="0" borderId="81" xfId="18" applyFont="1" applyFill="1" applyBorder="1" applyAlignment="1">
      <alignment horizontal="center" vertical="center"/>
    </xf>
    <xf numFmtId="166" fontId="77" fillId="0" borderId="10" xfId="18" applyFont="1" applyFill="1" applyBorder="1" applyAlignment="1">
      <alignment horizontal="center" vertical="center"/>
    </xf>
    <xf numFmtId="0" fontId="103" fillId="0" borderId="0" xfId="0" applyFont="1" applyBorder="1" applyAlignment="1">
      <alignment vertical="distributed" wrapText="1"/>
    </xf>
    <xf numFmtId="0" fontId="103" fillId="0" borderId="0" xfId="0" applyFont="1" applyAlignment="1">
      <alignment vertical="distributed" wrapText="1"/>
    </xf>
    <xf numFmtId="0" fontId="9" fillId="0" borderId="0" xfId="0" applyFont="1" applyAlignment="1">
      <alignment horizontal="center" vertical="top"/>
    </xf>
    <xf numFmtId="0" fontId="9" fillId="0" borderId="0" xfId="0" applyNumberFormat="1" applyFont="1" applyBorder="1" applyAlignment="1">
      <alignment horizontal="center" vertical="top"/>
    </xf>
    <xf numFmtId="0" fontId="26" fillId="4" borderId="8" xfId="0" applyFont="1" applyFill="1" applyBorder="1" applyAlignment="1">
      <alignment horizontal="center" vertical="center" wrapText="1"/>
    </xf>
    <xf numFmtId="0" fontId="26" fillId="4" borderId="12" xfId="0" applyFont="1" applyFill="1" applyBorder="1" applyAlignment="1">
      <alignment horizontal="center" vertical="center" wrapText="1"/>
    </xf>
    <xf numFmtId="0" fontId="26" fillId="4" borderId="8" xfId="0" applyFont="1" applyFill="1" applyBorder="1" applyAlignment="1">
      <alignment horizontal="center" vertical="center" textRotation="90" wrapText="1"/>
    </xf>
    <xf numFmtId="0" fontId="26" fillId="4" borderId="12" xfId="0" applyFont="1" applyFill="1" applyBorder="1" applyAlignment="1">
      <alignment horizontal="center" vertical="center" textRotation="90" wrapText="1"/>
    </xf>
    <xf numFmtId="0" fontId="26" fillId="4" borderId="82" xfId="0" applyFont="1" applyFill="1" applyBorder="1" applyAlignment="1">
      <alignment horizontal="center" vertical="center" wrapText="1"/>
    </xf>
    <xf numFmtId="0" fontId="26" fillId="4" borderId="8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47" fillId="4" borderId="8" xfId="0" applyFont="1" applyFill="1" applyBorder="1" applyAlignment="1">
      <alignment horizontal="center" vertical="center" wrapText="1"/>
    </xf>
    <xf numFmtId="0" fontId="47" fillId="0" borderId="37" xfId="0" applyFont="1" applyBorder="1" applyAlignment="1">
      <alignment/>
    </xf>
    <xf numFmtId="0" fontId="9" fillId="0" borderId="0" xfId="0" applyFont="1" applyFill="1" applyAlignment="1">
      <alignment horizontal="center" vertical="top"/>
    </xf>
    <xf numFmtId="49" fontId="9" fillId="0" borderId="0" xfId="0" applyNumberFormat="1" applyFont="1" applyAlignment="1">
      <alignment horizontal="center" vertical="top"/>
    </xf>
    <xf numFmtId="0" fontId="9" fillId="0" borderId="0" xfId="20" applyFont="1" applyFill="1" applyAlignment="1">
      <alignment horizontal="center" vertical="top"/>
      <protection/>
    </xf>
    <xf numFmtId="49" fontId="9" fillId="0" borderId="0" xfId="20" applyNumberFormat="1" applyFont="1" applyAlignment="1">
      <alignment horizontal="center" vertical="top"/>
      <protection/>
    </xf>
    <xf numFmtId="0" fontId="64" fillId="0" borderId="43" xfId="20" applyFont="1" applyBorder="1" applyAlignment="1" applyProtection="1">
      <alignment horizontal="right" wrapText="1"/>
      <protection/>
    </xf>
    <xf numFmtId="0" fontId="22" fillId="0" borderId="0" xfId="0" applyFont="1" applyAlignment="1">
      <alignment horizontal="left" wrapText="1"/>
    </xf>
    <xf numFmtId="0" fontId="10" fillId="4" borderId="82" xfId="0" applyFont="1" applyFill="1" applyBorder="1" applyAlignment="1">
      <alignment horizontal="center" vertical="top"/>
    </xf>
    <xf numFmtId="0" fontId="10" fillId="0" borderId="83" xfId="0" applyFont="1" applyBorder="1" applyAlignment="1">
      <alignment vertical="top"/>
    </xf>
    <xf numFmtId="0" fontId="10" fillId="0" borderId="84" xfId="0" applyFont="1" applyBorder="1" applyAlignment="1">
      <alignment vertical="top"/>
    </xf>
    <xf numFmtId="0" fontId="35" fillId="0" borderId="0" xfId="0" applyFont="1" applyAlignment="1">
      <alignment horizontal="center" vertical="top"/>
    </xf>
    <xf numFmtId="0" fontId="36" fillId="0" borderId="0" xfId="0" applyFont="1" applyAlignment="1">
      <alignment vertical="top"/>
    </xf>
    <xf numFmtId="0" fontId="35" fillId="0" borderId="0" xfId="0" applyNumberFormat="1" applyFont="1" applyAlignment="1">
      <alignment horizontal="center" vertical="top"/>
    </xf>
    <xf numFmtId="0" fontId="36" fillId="0" borderId="0" xfId="0" applyNumberFormat="1" applyFont="1" applyAlignment="1">
      <alignment horizontal="center" vertical="top"/>
    </xf>
    <xf numFmtId="0" fontId="10" fillId="4" borderId="8" xfId="0" applyFont="1" applyFill="1" applyBorder="1" applyAlignment="1">
      <alignment horizontal="center" vertical="center" wrapText="1"/>
    </xf>
    <xf numFmtId="0" fontId="10" fillId="4" borderId="85" xfId="0" applyFont="1" applyFill="1" applyBorder="1" applyAlignment="1">
      <alignment horizontal="center" vertical="center" wrapText="1"/>
    </xf>
    <xf numFmtId="0" fontId="40" fillId="0" borderId="6" xfId="0" applyFont="1" applyBorder="1" applyAlignment="1">
      <alignment horizontal="center" vertical="top"/>
    </xf>
    <xf numFmtId="0" fontId="41" fillId="0" borderId="79" xfId="0" applyFont="1" applyBorder="1" applyAlignment="1">
      <alignment horizontal="center" vertical="top"/>
    </xf>
    <xf numFmtId="0" fontId="41" fillId="0" borderId="2" xfId="0" applyFont="1" applyBorder="1" applyAlignment="1">
      <alignment horizontal="center" vertical="top"/>
    </xf>
    <xf numFmtId="0" fontId="40" fillId="0" borderId="6" xfId="0" applyNumberFormat="1" applyFont="1" applyBorder="1" applyAlignment="1">
      <alignment horizontal="center" vertical="top"/>
    </xf>
    <xf numFmtId="0" fontId="41" fillId="0" borderId="79" xfId="0" applyNumberFormat="1" applyFont="1" applyBorder="1" applyAlignment="1">
      <alignment horizontal="center" vertical="top"/>
    </xf>
    <xf numFmtId="0" fontId="41" fillId="0" borderId="2" xfId="0" applyNumberFormat="1" applyFont="1" applyBorder="1" applyAlignment="1">
      <alignment horizontal="center" vertical="top"/>
    </xf>
    <xf numFmtId="0" fontId="10" fillId="2" borderId="82" xfId="21" applyFont="1" applyFill="1" applyBorder="1" applyAlignment="1">
      <alignment horizontal="center" vertical="center" wrapText="1"/>
      <protection/>
    </xf>
    <xf numFmtId="0" fontId="10" fillId="2" borderId="84" xfId="21" applyFont="1" applyFill="1" applyBorder="1" applyAlignment="1">
      <alignment horizontal="center" vertical="center" wrapText="1"/>
      <protection/>
    </xf>
    <xf numFmtId="0" fontId="10" fillId="2" borderId="83" xfId="21" applyFont="1" applyFill="1" applyBorder="1" applyAlignment="1">
      <alignment horizontal="center" vertical="center" wrapText="1"/>
      <protection/>
    </xf>
    <xf numFmtId="0" fontId="40" fillId="0" borderId="6" xfId="0" applyNumberFormat="1" applyFont="1" applyBorder="1" applyAlignment="1">
      <alignment horizontal="center" vertical="center"/>
    </xf>
    <xf numFmtId="0" fontId="41" fillId="0" borderId="79" xfId="0" applyNumberFormat="1" applyFont="1" applyBorder="1" applyAlignment="1">
      <alignment horizontal="center" vertical="center"/>
    </xf>
    <xf numFmtId="0" fontId="41" fillId="0" borderId="2" xfId="0" applyNumberFormat="1" applyFont="1" applyBorder="1" applyAlignment="1">
      <alignment horizontal="center" vertical="center"/>
    </xf>
    <xf numFmtId="0" fontId="10" fillId="4" borderId="8" xfId="21" applyFont="1" applyFill="1" applyBorder="1" applyAlignment="1">
      <alignment horizontal="center" vertical="center"/>
      <protection/>
    </xf>
    <xf numFmtId="0" fontId="10" fillId="4" borderId="12" xfId="21" applyFont="1" applyFill="1" applyBorder="1" applyAlignment="1">
      <alignment horizontal="center" vertical="center"/>
      <protection/>
    </xf>
    <xf numFmtId="0" fontId="30" fillId="0" borderId="6" xfId="0" applyFont="1" applyBorder="1" applyAlignment="1">
      <alignment wrapText="1"/>
    </xf>
    <xf numFmtId="0" fontId="30" fillId="0" borderId="79" xfId="0" applyFont="1" applyBorder="1" applyAlignment="1">
      <alignment wrapText="1"/>
    </xf>
    <xf numFmtId="0" fontId="30" fillId="0" borderId="2" xfId="0" applyFont="1" applyBorder="1" applyAlignment="1">
      <alignment wrapText="1"/>
    </xf>
    <xf numFmtId="0" fontId="30" fillId="0" borderId="80" xfId="0" applyFont="1" applyBorder="1" applyAlignment="1">
      <alignment horizontal="left"/>
    </xf>
    <xf numFmtId="0" fontId="30" fillId="0" borderId="81" xfId="0" applyFont="1" applyBorder="1" applyAlignment="1">
      <alignment horizontal="left"/>
    </xf>
    <xf numFmtId="0" fontId="30" fillId="0" borderId="10" xfId="0" applyFont="1" applyBorder="1" applyAlignment="1">
      <alignment horizontal="left"/>
    </xf>
    <xf numFmtId="0" fontId="26" fillId="4" borderId="85" xfId="0" applyFont="1" applyFill="1" applyBorder="1" applyAlignment="1">
      <alignment horizontal="center" vertical="center" textRotation="90" wrapText="1"/>
    </xf>
    <xf numFmtId="0" fontId="31" fillId="0" borderId="0" xfId="0" applyFont="1" applyAlignment="1">
      <alignment horizontal="center" vertical="top"/>
    </xf>
    <xf numFmtId="0" fontId="98" fillId="0" borderId="0" xfId="0" applyFont="1" applyAlignment="1">
      <alignment horizontal="center"/>
    </xf>
    <xf numFmtId="0" fontId="31" fillId="0" borderId="86" xfId="0" applyFont="1" applyBorder="1" applyAlignment="1">
      <alignment horizontal="center" vertical="top"/>
    </xf>
    <xf numFmtId="0" fontId="31" fillId="0" borderId="87" xfId="0" applyFont="1" applyBorder="1" applyAlignment="1">
      <alignment horizontal="center" vertical="top"/>
    </xf>
    <xf numFmtId="0" fontId="9" fillId="0" borderId="6" xfId="0" applyFont="1" applyBorder="1" applyAlignment="1">
      <alignment horizontal="center"/>
    </xf>
    <xf numFmtId="0" fontId="9" fillId="0" borderId="79" xfId="0" applyFont="1" applyBorder="1" applyAlignment="1">
      <alignment horizontal="center"/>
    </xf>
    <xf numFmtId="0" fontId="9" fillId="0" borderId="2" xfId="0" applyFont="1" applyBorder="1" applyAlignment="1">
      <alignment horizontal="center"/>
    </xf>
    <xf numFmtId="0" fontId="112" fillId="0" borderId="1" xfId="0" applyFont="1" applyBorder="1" applyAlignment="1">
      <alignment wrapText="1"/>
    </xf>
    <xf numFmtId="0" fontId="113" fillId="0" borderId="1" xfId="0" applyFont="1" applyBorder="1" applyAlignment="1">
      <alignment wrapText="1"/>
    </xf>
    <xf numFmtId="0" fontId="110" fillId="0" borderId="1" xfId="0" applyFont="1" applyBorder="1" applyAlignment="1">
      <alignment wrapText="1"/>
    </xf>
    <xf numFmtId="0" fontId="31" fillId="0" borderId="6" xfId="0" applyFont="1" applyBorder="1" applyAlignment="1">
      <alignment horizontal="center" vertical="top"/>
    </xf>
    <xf numFmtId="0" fontId="31" fillId="0" borderId="79" xfId="0" applyFont="1" applyBorder="1" applyAlignment="1">
      <alignment horizontal="center" vertical="top"/>
    </xf>
    <xf numFmtId="0" fontId="31" fillId="0" borderId="2" xfId="0" applyFont="1" applyBorder="1" applyAlignment="1">
      <alignment horizontal="center" vertical="top"/>
    </xf>
    <xf numFmtId="0" fontId="31" fillId="0" borderId="6" xfId="0" applyNumberFormat="1" applyFont="1" applyBorder="1" applyAlignment="1">
      <alignment horizontal="center" vertical="top"/>
    </xf>
    <xf numFmtId="0" fontId="31" fillId="0" borderId="79" xfId="0" applyNumberFormat="1" applyFont="1" applyBorder="1" applyAlignment="1">
      <alignment horizontal="center" vertical="top"/>
    </xf>
    <xf numFmtId="0" fontId="31" fillId="0" borderId="2" xfId="0" applyNumberFormat="1" applyFont="1" applyBorder="1" applyAlignment="1">
      <alignment horizontal="center" vertical="top"/>
    </xf>
    <xf numFmtId="0" fontId="109" fillId="0" borderId="1" xfId="0" applyFont="1" applyBorder="1" applyAlignment="1">
      <alignment/>
    </xf>
    <xf numFmtId="0" fontId="110" fillId="0" borderId="1" xfId="0" applyFont="1" applyBorder="1" applyAlignment="1">
      <alignment/>
    </xf>
    <xf numFmtId="0" fontId="103" fillId="0" borderId="7" xfId="0" applyFont="1" applyFill="1" applyBorder="1" applyAlignment="1" applyProtection="1">
      <alignment wrapText="1"/>
      <protection/>
    </xf>
    <xf numFmtId="0" fontId="105" fillId="0" borderId="7" xfId="0" applyFont="1" applyFill="1" applyBorder="1" applyAlignment="1" applyProtection="1">
      <alignment wrapText="1"/>
      <protection/>
    </xf>
    <xf numFmtId="0" fontId="103" fillId="0" borderId="1" xfId="0" applyFont="1" applyBorder="1" applyAlignment="1" applyProtection="1">
      <alignment wrapText="1"/>
      <protection/>
    </xf>
    <xf numFmtId="0" fontId="106" fillId="0" borderId="1" xfId="0" applyFont="1" applyBorder="1" applyAlignment="1" applyProtection="1">
      <alignment wrapText="1"/>
      <protection/>
    </xf>
    <xf numFmtId="0" fontId="105" fillId="0" borderId="1" xfId="0" applyFont="1" applyBorder="1" applyAlignment="1" applyProtection="1">
      <alignment wrapText="1"/>
      <protection/>
    </xf>
    <xf numFmtId="0" fontId="9" fillId="0" borderId="6" xfId="0" applyFont="1" applyBorder="1" applyAlignment="1" applyProtection="1">
      <alignment horizontal="center" vertical="top"/>
      <protection/>
    </xf>
    <xf numFmtId="0" fontId="9" fillId="0" borderId="79" xfId="0" applyFont="1" applyBorder="1" applyAlignment="1" applyProtection="1">
      <alignment horizontal="center" vertical="top"/>
      <protection/>
    </xf>
    <xf numFmtId="0" fontId="9" fillId="0" borderId="2" xfId="0" applyFont="1" applyBorder="1" applyAlignment="1" applyProtection="1">
      <alignment horizontal="center" vertical="top"/>
      <protection/>
    </xf>
    <xf numFmtId="0" fontId="9" fillId="0" borderId="6" xfId="0" applyFont="1" applyBorder="1" applyAlignment="1" applyProtection="1">
      <alignment horizontal="center" wrapText="1"/>
      <protection/>
    </xf>
    <xf numFmtId="0" fontId="9" fillId="0" borderId="79" xfId="0" applyFont="1" applyBorder="1" applyAlignment="1" applyProtection="1">
      <alignment horizontal="center" wrapText="1"/>
      <protection/>
    </xf>
    <xf numFmtId="0" fontId="9" fillId="0" borderId="2" xfId="0" applyFont="1" applyBorder="1" applyAlignment="1" applyProtection="1">
      <alignment horizontal="center" wrapText="1"/>
      <protection/>
    </xf>
    <xf numFmtId="0" fontId="64" fillId="0" borderId="3" xfId="0" applyFont="1" applyBorder="1" applyAlignment="1" applyProtection="1">
      <alignment horizontal="right" wrapText="1"/>
      <protection/>
    </xf>
    <xf numFmtId="0" fontId="64" fillId="0" borderId="50" xfId="0" applyFont="1" applyBorder="1" applyAlignment="1" applyProtection="1">
      <alignment horizontal="right" wrapText="1"/>
      <protection/>
    </xf>
    <xf numFmtId="0" fontId="31" fillId="0" borderId="80" xfId="0" applyFont="1" applyBorder="1" applyAlignment="1" applyProtection="1">
      <alignment horizontal="center" vertical="top"/>
      <protection/>
    </xf>
    <xf numFmtId="0" fontId="31" fillId="0" borderId="81" xfId="0" applyFont="1" applyBorder="1" applyAlignment="1" applyProtection="1">
      <alignment horizontal="center" vertical="top"/>
      <protection/>
    </xf>
    <xf numFmtId="0" fontId="31" fillId="0" borderId="10" xfId="0" applyFont="1" applyBorder="1" applyAlignment="1" applyProtection="1">
      <alignment horizontal="center" vertical="top"/>
      <protection/>
    </xf>
    <xf numFmtId="0" fontId="31" fillId="0" borderId="6" xfId="0" applyFont="1" applyBorder="1" applyAlignment="1" applyProtection="1">
      <alignment horizontal="center" vertical="top"/>
      <protection/>
    </xf>
    <xf numFmtId="0" fontId="31" fillId="0" borderId="79" xfId="0" applyFont="1" applyBorder="1" applyAlignment="1" applyProtection="1">
      <alignment horizontal="center" vertical="top"/>
      <protection/>
    </xf>
    <xf numFmtId="0" fontId="31" fillId="0" borderId="2" xfId="0" applyFont="1" applyBorder="1" applyAlignment="1" applyProtection="1">
      <alignment horizontal="center" vertical="top"/>
      <protection/>
    </xf>
    <xf numFmtId="0" fontId="31" fillId="0" borderId="6" xfId="0" applyNumberFormat="1" applyFont="1" applyBorder="1" applyAlignment="1" applyProtection="1">
      <alignment horizontal="center" vertical="top"/>
      <protection/>
    </xf>
    <xf numFmtId="0" fontId="31" fillId="0" borderId="79" xfId="0" applyNumberFormat="1" applyFont="1" applyBorder="1" applyAlignment="1" applyProtection="1">
      <alignment horizontal="center" vertical="top"/>
      <protection/>
    </xf>
    <xf numFmtId="0" fontId="31" fillId="0" borderId="2" xfId="0" applyNumberFormat="1" applyFont="1" applyBorder="1" applyAlignment="1" applyProtection="1">
      <alignment horizontal="center" vertical="top"/>
      <protection/>
    </xf>
    <xf numFmtId="0" fontId="117" fillId="0" borderId="0" xfId="0" applyFont="1" applyAlignment="1">
      <alignment/>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manualLayout>
          <c:xMode val="factor"/>
          <c:yMode val="factor"/>
          <c:x val="0.02625"/>
          <c:y val="0.1065"/>
        </c:manualLayout>
      </c:layout>
      <c:spPr>
        <a:noFill/>
        <a:ln>
          <a:noFill/>
        </a:ln>
      </c:spPr>
    </c:title>
    <c:plotArea>
      <c:layout>
        <c:manualLayout>
          <c:xMode val="edge"/>
          <c:yMode val="edge"/>
          <c:x val="0.00375"/>
          <c:y val="0.08725"/>
          <c:w val="0.993"/>
          <c:h val="0.91275"/>
        </c:manualLayout>
      </c:layout>
      <c:lineChart>
        <c:grouping val="standard"/>
        <c:varyColors val="0"/>
        <c:ser>
          <c:idx val="0"/>
          <c:order val="0"/>
          <c:tx>
            <c:strRef>
              <c:f>'I.inst'!$Q$95</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'I.inst'!$P$96:$P$107</c:f>
              <c:strCache/>
            </c:strRef>
          </c:cat>
          <c:val>
            <c:numRef>
              <c:f>'I.inst'!$Q$96:$Q$107</c:f>
              <c:numCache/>
            </c:numRef>
          </c:val>
          <c:smooth val="0"/>
        </c:ser>
        <c:ser>
          <c:idx val="1"/>
          <c:order val="1"/>
          <c:tx>
            <c:strRef>
              <c:f>'I.inst'!$R$95</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'I.inst'!$P$96:$P$107</c:f>
              <c:strCache/>
            </c:strRef>
          </c:cat>
          <c:val>
            <c:numRef>
              <c:f>'I.inst'!$R$96:$R$107</c:f>
              <c:numCache/>
            </c:numRef>
          </c:val>
          <c:smooth val="0"/>
        </c:ser>
        <c:ser>
          <c:idx val="2"/>
          <c:order val="2"/>
          <c:tx>
            <c:strRef>
              <c:f>'I.inst'!$S$95</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'I.inst'!$P$96:$P$107</c:f>
              <c:strCache/>
            </c:strRef>
          </c:cat>
          <c:val>
            <c:numRef>
              <c:f>'I.inst'!$S$96:$S$107</c:f>
              <c:numCache/>
            </c:numRef>
          </c:val>
          <c:smooth val="0"/>
        </c:ser>
        <c:ser>
          <c:idx val="3"/>
          <c:order val="3"/>
          <c:tx>
            <c:strRef>
              <c:f>'I.inst'!$T$95</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'I.inst'!$P$96:$P$107</c:f>
              <c:strCache/>
            </c:strRef>
          </c:cat>
          <c:val>
            <c:numRef>
              <c:f>'I.inst'!$T$96:$T$107</c:f>
              <c:numCache/>
            </c:numRef>
          </c:val>
          <c:smooth val="0"/>
        </c:ser>
        <c:axId val="56009526"/>
        <c:axId val="41503391"/>
      </c:lineChart>
      <c:catAx>
        <c:axId val="56009526"/>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975" b="0" i="0" u="none" baseline="0"/>
            </a:pPr>
          </a:p>
        </c:txPr>
        <c:crossAx val="41503391"/>
        <c:crosses val="autoZero"/>
        <c:auto val="0"/>
        <c:lblOffset val="100"/>
        <c:noMultiLvlLbl val="0"/>
      </c:catAx>
      <c:valAx>
        <c:axId val="41503391"/>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975" b="0" i="0" u="none" baseline="0"/>
            </a:pPr>
          </a:p>
        </c:txPr>
        <c:crossAx val="56009526"/>
        <c:crossesAt val="1"/>
        <c:crossBetween val="midCat"/>
        <c:dispUnits/>
      </c:valAx>
      <c:spPr>
        <a:solidFill>
          <a:srgbClr val="E3E3E3"/>
        </a:solidFill>
        <a:ln w="12700">
          <a:solidFill>
            <a:srgbClr val="808080"/>
          </a:solidFill>
        </a:ln>
      </c:spPr>
    </c:plotArea>
    <c:legend>
      <c:legendPos val="r"/>
      <c:layout>
        <c:manualLayout>
          <c:xMode val="edge"/>
          <c:yMode val="edge"/>
          <c:x val="0.60625"/>
          <c:y val="0.351"/>
          <c:w val="0.33175"/>
          <c:h val="0.19375"/>
        </c:manualLayout>
      </c:layout>
      <c:overlay val="0"/>
      <c:spPr>
        <a:solidFill>
          <a:srgbClr val="E3E3E3"/>
        </a:solidFill>
        <a:ln w="3175">
          <a:solidFill/>
        </a:ln>
        <a:effectLst>
          <a:outerShdw dist="35921" dir="2700000" algn="br">
            <a:prstClr val="black"/>
          </a:outerShdw>
        </a:effectLst>
      </c:spPr>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4"/>
      <c:rotY val="2"/>
      <c:depthPercent val="40"/>
      <c:rAngAx val="0"/>
      <c:perspective val="0"/>
    </c:view3D>
    <c:plotArea>
      <c:layout>
        <c:manualLayout>
          <c:xMode val="edge"/>
          <c:yMode val="edge"/>
          <c:x val="0"/>
          <c:y val="0"/>
          <c:w val="0.969"/>
          <c:h val="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'Ž po měsících'!$B$4:$U$4</c:f>
              <c:strCache/>
            </c:strRef>
          </c:cat>
          <c:val>
            <c:numRef>
              <c:f>'Ž po měsících'!$B$17:$U$17</c:f>
              <c:numCache/>
            </c:numRef>
          </c:val>
          <c:shape val="cylinder"/>
        </c:ser>
        <c:gapWidth val="80"/>
        <c:gapDepth val="500"/>
        <c:shape val="box"/>
        <c:axId val="4169308"/>
        <c:axId val="52201325"/>
      </c:bar3DChart>
      <c:catAx>
        <c:axId val="4169308"/>
        <c:scaling>
          <c:orientation val="minMax"/>
        </c:scaling>
        <c:axPos val="b"/>
        <c:delete val="0"/>
        <c:numFmt formatCode="General" sourceLinked="1"/>
        <c:majorTickMark val="out"/>
        <c:minorTickMark val="none"/>
        <c:tickLblPos val="low"/>
        <c:crossAx val="52201325"/>
        <c:crosses val="autoZero"/>
        <c:auto val="1"/>
        <c:lblOffset val="100"/>
        <c:tickLblSkip val="1"/>
        <c:noMultiLvlLbl val="0"/>
      </c:catAx>
      <c:valAx>
        <c:axId val="52201325"/>
        <c:scaling>
          <c:orientation val="minMax"/>
        </c:scaling>
        <c:axPos val="l"/>
        <c:majorGridlines/>
        <c:delete val="0"/>
        <c:numFmt formatCode="General" sourceLinked="1"/>
        <c:majorTickMark val="out"/>
        <c:minorTickMark val="none"/>
        <c:tickLblPos val="nextTo"/>
        <c:crossAx val="4169308"/>
        <c:crossesAt val="1"/>
        <c:crossBetween val="between"/>
        <c:dispUnits/>
        <c:majorUnit val="2000"/>
        <c:minorUnit val="1000"/>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107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Dublinské řízení po letech</a:t>
            </a:r>
          </a:p>
        </c:rich>
      </c:tx>
      <c:layout/>
      <c:spPr>
        <a:noFill/>
        <a:ln>
          <a:noFill/>
        </a:ln>
      </c:spPr>
    </c:title>
    <c:view3D>
      <c:rotX val="12"/>
      <c:hPercent val="50"/>
      <c:rotY val="183"/>
      <c:depthPercent val="100"/>
      <c:rAngAx val="1"/>
    </c:view3D>
    <c:plotArea>
      <c:layout>
        <c:manualLayout>
          <c:xMode val="edge"/>
          <c:yMode val="edge"/>
          <c:x val="0"/>
          <c:y val="0.1085"/>
          <c:w val="1"/>
          <c:h val="0.8585"/>
        </c:manualLayout>
      </c:layout>
      <c:bar3D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numRef>
              <c:f>Dublin!$B$4:$G$4</c:f>
              <c:numCache/>
            </c:numRef>
          </c:cat>
          <c:val>
            <c:numRef>
              <c:f>Dublin!$B$18:$G$18</c:f>
              <c:numCache/>
            </c:numRef>
          </c:val>
          <c:shape val="cylinder"/>
        </c:ser>
        <c:shape val="box"/>
        <c:axId val="22885018"/>
        <c:axId val="47931891"/>
      </c:bar3DChart>
      <c:catAx>
        <c:axId val="22885018"/>
        <c:scaling>
          <c:orientation val="minMax"/>
        </c:scaling>
        <c:axPos val="b"/>
        <c:title>
          <c:tx>
            <c:rich>
              <a:bodyPr vert="horz" rot="0" anchor="ctr"/>
              <a:lstStyle/>
              <a:p>
                <a:pPr algn="ctr">
                  <a:defRPr/>
                </a:pPr>
                <a:r>
                  <a:rPr lang="en-US" cap="none" sz="1000" b="1" i="0" u="none" baseline="0"/>
                  <a:t>roky</a:t>
                </a:r>
              </a:p>
            </c:rich>
          </c:tx>
          <c:layout/>
          <c:overlay val="0"/>
          <c:spPr>
            <a:noFill/>
            <a:ln>
              <a:noFill/>
            </a:ln>
          </c:spPr>
        </c:title>
        <c:delete val="0"/>
        <c:numFmt formatCode="General" sourceLinked="1"/>
        <c:majorTickMark val="out"/>
        <c:minorTickMark val="none"/>
        <c:tickLblPos val="low"/>
        <c:crossAx val="47931891"/>
        <c:crosses val="autoZero"/>
        <c:auto val="1"/>
        <c:lblOffset val="100"/>
        <c:noMultiLvlLbl val="0"/>
      </c:catAx>
      <c:valAx>
        <c:axId val="47931891"/>
        <c:scaling>
          <c:orientation val="minMax"/>
        </c:scaling>
        <c:axPos val="l"/>
        <c:title>
          <c:tx>
            <c:rich>
              <a:bodyPr vert="horz" rot="-5400000" anchor="ctr"/>
              <a:lstStyle/>
              <a:p>
                <a:pPr algn="ctr">
                  <a:defRPr/>
                </a:pPr>
                <a:r>
                  <a:rPr lang="en-US" cap="none" sz="1000" b="1" i="0" u="none" baseline="0"/>
                  <a:t>počet</a:t>
                </a:r>
              </a:p>
            </c:rich>
          </c:tx>
          <c:layout/>
          <c:overlay val="0"/>
          <c:spPr>
            <a:noFill/>
            <a:ln>
              <a:noFill/>
            </a:ln>
          </c:spPr>
        </c:title>
        <c:majorGridlines/>
        <c:delete val="0"/>
        <c:numFmt formatCode="General" sourceLinked="1"/>
        <c:majorTickMark val="out"/>
        <c:minorTickMark val="none"/>
        <c:tickLblPos val="nextTo"/>
        <c:crossAx val="22885018"/>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53725"/>
          <c:h val="0.892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FF00"/>
              </a:solidFill>
            </c:spPr>
          </c:dPt>
          <c:dPt>
            <c:idx val="4"/>
            <c:spPr>
              <a:solidFill>
                <a:srgbClr val="FF0000"/>
              </a:solidFill>
            </c:spPr>
          </c:dPt>
          <c:dLbls>
            <c:numFmt formatCode="General" sourceLinked="1"/>
            <c:showLegendKey val="0"/>
            <c:showVal val="0"/>
            <c:showBubbleSize val="0"/>
            <c:showCatName val="0"/>
            <c:showSerName val="0"/>
            <c:showLeaderLines val="1"/>
            <c:showPercent val="0"/>
          </c:dLbls>
          <c:cat>
            <c:strRef>
              <c:f>'NZ-SPri'!$B$35:$B$39</c:f>
              <c:strCache/>
            </c:strRef>
          </c:cat>
          <c:val>
            <c:numRef>
              <c:f>'NZ-SPri'!$C$35:$C$39</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'NZ-SPri'!$B$35:$B$39</c:f>
              <c:strCache/>
            </c:strRef>
          </c:cat>
          <c:val>
            <c:numRef>
              <c:f>'NZ-SPri'!$D$35:$D$39</c:f>
              <c:numCache/>
            </c:numRef>
          </c:val>
        </c:ser>
      </c:pieChart>
      <c:spPr>
        <a:noFill/>
        <a:ln>
          <a:noFill/>
        </a:ln>
      </c:spPr>
    </c:plotArea>
    <c:legend>
      <c:legendPos val="r"/>
      <c:layout>
        <c:manualLayout>
          <c:xMode val="edge"/>
          <c:yMode val="edge"/>
          <c:x val="0.5855"/>
          <c:y val="0.086"/>
          <c:w val="0.398"/>
          <c:h val="0.6755"/>
        </c:manualLayout>
      </c:layout>
      <c:overlay val="0"/>
      <c:spPr>
        <a:solidFill>
          <a:srgbClr val="FFFFFF"/>
        </a:solid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5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36425"/>
          <c:w val="0.39225"/>
          <c:h val="0.546"/>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Pt>
            <c:idx val="2"/>
          </c:dPt>
          <c:dPt>
            <c:idx val="3"/>
          </c:dPt>
          <c:dPt>
            <c:idx val="4"/>
            <c:spPr>
              <a:solidFill>
                <a:srgbClr val="00FF00"/>
              </a:solidFill>
            </c:spPr>
          </c:dPt>
          <c:dPt>
            <c:idx val="5"/>
          </c:dPt>
          <c:dPt>
            <c:idx val="6"/>
            <c:spPr>
              <a:solidFill>
                <a:srgbClr val="0000FF"/>
              </a:solidFill>
            </c:spPr>
          </c:dPt>
          <c:dPt>
            <c:idx val="7"/>
            <c:spPr>
              <a:solidFill>
                <a:srgbClr val="FFFFFF"/>
              </a:solidFill>
            </c:spPr>
          </c:dPt>
          <c:dLbls>
            <c:numFmt formatCode="General" sourceLinked="1"/>
            <c:showLegendKey val="0"/>
            <c:showVal val="0"/>
            <c:showBubbleSize val="0"/>
            <c:showCatName val="0"/>
            <c:showSerName val="0"/>
            <c:showLeaderLines val="1"/>
            <c:showPercent val="0"/>
          </c:dLbls>
          <c:cat>
            <c:strRef>
              <c:f>'NZ-SPri'!$K$44:$K$54</c:f>
              <c:strCache/>
            </c:strRef>
          </c:cat>
          <c:val>
            <c:numRef>
              <c:f>'NZ-SPri'!$L$44:$L$54</c:f>
              <c:numCache/>
            </c:numRef>
          </c:val>
        </c:ser>
      </c:pieChart>
      <c:spPr>
        <a:noFill/>
        <a:ln>
          <a:noFill/>
        </a:ln>
      </c:spPr>
    </c:plotArea>
    <c:legend>
      <c:legendPos val="r"/>
      <c:layout>
        <c:manualLayout>
          <c:xMode val="edge"/>
          <c:yMode val="edge"/>
          <c:x val="0.46625"/>
          <c:y val="0.337"/>
          <c:w val="0.53375"/>
          <c:h val="0.62225"/>
        </c:manualLayout>
      </c:layout>
      <c:overlay val="0"/>
      <c:spPr>
        <a:no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85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
          <c:w val="1"/>
          <c:h val="0.87875"/>
        </c:manualLayout>
      </c:layout>
      <c:barChart>
        <c:barDir val="bar"/>
        <c:grouping val="clustered"/>
        <c:varyColors val="1"/>
        <c:ser>
          <c:idx val="0"/>
          <c:order val="0"/>
          <c:spPr>
            <a:solidFill>
              <a:srgbClr val="00FF0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a:ln w="12700">
                <a:solidFill/>
              </a:ln>
            </c:spPr>
          </c:dPt>
          <c:dPt>
            <c:idx val="1"/>
            <c:invertIfNegative val="0"/>
            <c:spPr>
              <a:solidFill>
                <a:srgbClr val="0000FF"/>
              </a:solidFill>
              <a:ln w="12700">
                <a:solidFill/>
              </a:ln>
            </c:spPr>
          </c:dPt>
          <c:dPt>
            <c:idx val="2"/>
            <c:invertIfNegative val="0"/>
            <c:spPr>
              <a:solidFill>
                <a:srgbClr val="00FF00"/>
              </a:solidFill>
              <a:ln w="12700">
                <a:solidFill/>
              </a:ln>
            </c:spPr>
          </c:dPt>
          <c:dPt>
            <c:idx val="3"/>
            <c:invertIfNegative val="0"/>
            <c:spPr>
              <a:solidFill>
                <a:srgbClr val="00FF00"/>
              </a:solidFill>
              <a:ln w="12700">
                <a:solidFill/>
              </a:ln>
            </c:spPr>
          </c:dPt>
          <c:dPt>
            <c:idx val="4"/>
            <c:invertIfNegative val="0"/>
            <c:spPr>
              <a:solidFill>
                <a:srgbClr val="0000FF"/>
              </a:solidFill>
              <a:ln w="12700">
                <a:solidFill/>
              </a:ln>
            </c:spPr>
          </c:dPt>
          <c:dPt>
            <c:idx val="5"/>
            <c:invertIfNegative val="0"/>
            <c:spPr>
              <a:solidFill>
                <a:srgbClr val="FFFF00"/>
              </a:solidFill>
              <a:ln w="12700">
                <a:solidFill/>
              </a:ln>
            </c:spPr>
          </c:dPt>
          <c:dPt>
            <c:idx val="6"/>
            <c:invertIfNegative val="0"/>
            <c:spPr>
              <a:solidFill>
                <a:srgbClr val="0000FF"/>
              </a:solidFill>
              <a:ln w="12700">
                <a:solidFill/>
              </a:ln>
            </c:spPr>
          </c:dPt>
          <c:dPt>
            <c:idx val="7"/>
            <c:invertIfNegative val="0"/>
            <c:spPr>
              <a:solidFill>
                <a:srgbClr val="0000FF"/>
              </a:solidFill>
              <a:ln w="12700">
                <a:solidFill/>
              </a:ln>
            </c:spPr>
          </c:dPt>
          <c:dPt>
            <c:idx val="8"/>
            <c:invertIfNegative val="0"/>
            <c:spPr>
              <a:solidFill>
                <a:srgbClr val="0000FF"/>
              </a:solidFill>
              <a:ln w="12700">
                <a:solidFill/>
              </a:ln>
            </c:spPr>
          </c:dPt>
          <c:dPt>
            <c:idx val="9"/>
            <c:invertIfNegative val="0"/>
            <c:spPr>
              <a:solidFill>
                <a:srgbClr val="0000FF"/>
              </a:solidFill>
              <a:ln w="12700">
                <a:solidFill/>
              </a:ln>
            </c:spPr>
          </c:dPt>
          <c:dPt>
            <c:idx val="10"/>
            <c:invertIfNegative val="0"/>
            <c:spPr>
              <a:solidFill>
                <a:srgbClr val="0000FF"/>
              </a:solidFill>
              <a:ln w="12700">
                <a:solidFill/>
              </a:ln>
            </c:spPr>
          </c:dPt>
          <c:dPt>
            <c:idx val="11"/>
            <c:invertIfNegative val="0"/>
            <c:spPr>
              <a:solidFill>
                <a:srgbClr val="00FFFF"/>
              </a:solidFill>
              <a:ln w="12700">
                <a:solidFill/>
              </a:ln>
            </c:spPr>
          </c:dPt>
          <c:dPt>
            <c:idx val="12"/>
            <c:invertIfNegative val="0"/>
            <c:spPr>
              <a:solidFill>
                <a:srgbClr val="0000FF"/>
              </a:solidFill>
              <a:ln w="12700">
                <a:solidFill/>
              </a:ln>
            </c:spPr>
          </c:dPt>
          <c:dPt>
            <c:idx val="13"/>
            <c:invertIfNegative val="0"/>
            <c:spPr>
              <a:solidFill>
                <a:srgbClr val="0000FF"/>
              </a:solidFill>
              <a:ln w="12700">
                <a:solidFill/>
              </a:ln>
            </c:spPr>
          </c:dPt>
          <c:dPt>
            <c:idx val="14"/>
            <c:invertIfNegative val="0"/>
            <c:spPr>
              <a:solidFill>
                <a:srgbClr val="00FF00"/>
              </a:solidFill>
              <a:ln w="12700">
                <a:solidFill/>
              </a:ln>
            </c:spPr>
          </c:dPt>
          <c:dPt>
            <c:idx val="15"/>
            <c:invertIfNegative val="0"/>
            <c:spPr>
              <a:solidFill>
                <a:srgbClr val="0000FF"/>
              </a:solidFill>
              <a:ln w="12700">
                <a:solidFill/>
              </a:ln>
            </c:spPr>
          </c:dPt>
          <c:dPt>
            <c:idx val="16"/>
            <c:invertIfNegative val="0"/>
            <c:spPr>
              <a:solidFill>
                <a:srgbClr val="00FFFF"/>
              </a:solidFill>
              <a:ln w="12700">
                <a:solidFill/>
              </a:ln>
            </c:spPr>
          </c:dPt>
          <c:dPt>
            <c:idx val="17"/>
            <c:invertIfNegative val="0"/>
            <c:spPr>
              <a:solidFill>
                <a:srgbClr val="00FFFF"/>
              </a:solidFill>
              <a:ln w="12700">
                <a:solidFill/>
              </a:ln>
            </c:spPr>
          </c:dPt>
          <c:dPt>
            <c:idx val="18"/>
            <c:invertIfNegative val="0"/>
            <c:spPr>
              <a:solidFill>
                <a:srgbClr val="00FF00"/>
              </a:solidFill>
              <a:ln w="12700">
                <a:solidFill/>
              </a:ln>
            </c:spPr>
          </c:dPt>
          <c:dPt>
            <c:idx val="19"/>
            <c:invertIfNegative val="0"/>
            <c:spPr>
              <a:solidFill>
                <a:srgbClr val="FF0000"/>
              </a:solidFill>
              <a:ln w="12700">
                <a:solidFill/>
              </a:ln>
            </c:spPr>
          </c:dPt>
          <c:dPt>
            <c:idx val="20"/>
            <c:invertIfNegative val="0"/>
            <c:spPr>
              <a:solidFill>
                <a:srgbClr val="00FF00"/>
              </a:solidFill>
              <a:ln w="12700">
                <a:solidFill/>
              </a:ln>
            </c:spPr>
          </c:dPt>
          <c:dPt>
            <c:idx val="21"/>
            <c:invertIfNegative val="0"/>
            <c:spPr>
              <a:solidFill>
                <a:srgbClr val="00FFFF"/>
              </a:solidFill>
              <a:ln w="12700">
                <a:solidFill/>
              </a:ln>
            </c:spPr>
          </c:dPt>
          <c:dPt>
            <c:idx val="22"/>
            <c:invertIfNegative val="0"/>
            <c:spPr>
              <a:solidFill>
                <a:srgbClr val="00FF00"/>
              </a:solidFill>
              <a:ln w="12700">
                <a:solidFill/>
              </a:ln>
            </c:spPr>
          </c:dPt>
          <c:dPt>
            <c:idx val="23"/>
            <c:invertIfNegative val="0"/>
            <c:spPr>
              <a:solidFill>
                <a:srgbClr val="00FF00"/>
              </a:solidFill>
              <a:ln w="12700">
                <a:solidFill/>
              </a:ln>
            </c:spPr>
          </c:dPt>
          <c:dPt>
            <c:idx val="24"/>
            <c:invertIfNegative val="0"/>
            <c:spPr>
              <a:solidFill>
                <a:srgbClr val="00FF00"/>
              </a:solidFill>
              <a:ln w="12700">
                <a:solidFill/>
              </a:ln>
            </c:spPr>
          </c:dPt>
          <c:dPt>
            <c:idx val="25"/>
            <c:invertIfNegative val="0"/>
            <c:spPr>
              <a:solidFill>
                <a:srgbClr val="00FFFF"/>
              </a:solidFill>
              <a:ln w="12700">
                <a:solidFill/>
              </a:ln>
            </c:spPr>
          </c:dPt>
          <c:dPt>
            <c:idx val="26"/>
            <c:invertIfNegative val="0"/>
            <c:spPr>
              <a:solidFill>
                <a:srgbClr val="00FF00"/>
              </a:solidFill>
              <a:ln w="12700">
                <a:solidFill/>
              </a:ln>
            </c:spPr>
          </c:dPt>
          <c:cat>
            <c:strRef>
              <c:f>'NZ-SPri'!$B$6:$B$29</c:f>
              <c:strCache/>
            </c:strRef>
          </c:cat>
          <c:val>
            <c:numRef>
              <c:f>'NZ-SPri'!$C$6:$C$29</c:f>
              <c:numCache/>
            </c:numRef>
          </c:val>
        </c:ser>
        <c:overlap val="100"/>
        <c:gapWidth val="25"/>
        <c:axId val="34610116"/>
        <c:axId val="64624181"/>
      </c:barChart>
      <c:catAx>
        <c:axId val="34610116"/>
        <c:scaling>
          <c:orientation val="maxMin"/>
        </c:scaling>
        <c:axPos val="l"/>
        <c:delete val="0"/>
        <c:numFmt formatCode="General" sourceLinked="1"/>
        <c:majorTickMark val="none"/>
        <c:minorTickMark val="none"/>
        <c:tickLblPos val="none"/>
        <c:crossAx val="64624181"/>
        <c:crosses val="autoZero"/>
        <c:auto val="0"/>
        <c:lblOffset val="100"/>
        <c:noMultiLvlLbl val="0"/>
      </c:catAx>
      <c:valAx>
        <c:axId val="64624181"/>
        <c:scaling>
          <c:orientation val="minMax"/>
          <c:max val="20"/>
          <c:min val="0"/>
        </c:scaling>
        <c:axPos val="t"/>
        <c:majorGridlines>
          <c:spPr>
            <a:ln w="3175">
              <a:solidFill/>
              <a:prstDash val="sysDot"/>
            </a:ln>
          </c:spPr>
        </c:majorGridlines>
        <c:delete val="0"/>
        <c:numFmt formatCode="General" sourceLinked="1"/>
        <c:majorTickMark val="out"/>
        <c:minorTickMark val="in"/>
        <c:tickLblPos val="nextTo"/>
        <c:spPr>
          <a:ln w="3175">
            <a:solidFill/>
          </a:ln>
        </c:spPr>
        <c:txPr>
          <a:bodyPr/>
          <a:lstStyle/>
          <a:p>
            <a:pPr>
              <a:defRPr lang="en-US" cap="none" sz="850" b="0" i="0" u="none" baseline="0"/>
            </a:pPr>
          </a:p>
        </c:txPr>
        <c:crossAx val="34610116"/>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37359938"/>
        <c:axId val="51922171"/>
      </c:barChart>
      <c:catAx>
        <c:axId val="37359938"/>
        <c:scaling>
          <c:orientation val="maxMin"/>
        </c:scaling>
        <c:axPos val="l"/>
        <c:delete val="0"/>
        <c:numFmt formatCode="General" sourceLinked="1"/>
        <c:majorTickMark val="none"/>
        <c:minorTickMark val="none"/>
        <c:tickLblPos val="none"/>
        <c:crossAx val="51922171"/>
        <c:crosses val="autoZero"/>
        <c:auto val="0"/>
        <c:lblOffset val="100"/>
        <c:noMultiLvlLbl val="0"/>
      </c:catAx>
      <c:valAx>
        <c:axId val="51922171"/>
        <c:scaling>
          <c:orientation val="minMax"/>
        </c:scaling>
        <c:axPos val="t"/>
        <c:majorGridlines/>
        <c:delete val="0"/>
        <c:numFmt formatCode="General" sourceLinked="1"/>
        <c:majorTickMark val="out"/>
        <c:minorTickMark val="in"/>
        <c:tickLblPos val="nextTo"/>
        <c:spPr>
          <a:ln w="3175">
            <a:solidFill/>
          </a:ln>
        </c:spPr>
        <c:crossAx val="37359938"/>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25"/>
          <c:w val="0.95875"/>
          <c:h val="0.8795"/>
        </c:manualLayout>
      </c:layout>
      <c:barChart>
        <c:barDir val="bar"/>
        <c:grouping val="stacked"/>
        <c:varyColors val="0"/>
        <c:ser>
          <c:idx val="1"/>
          <c:order val="0"/>
          <c:tx>
            <c:strRef>
              <c:f>'NZ-Opak'!$C$4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'NZ-Opak'!$A$5:$A$28</c:f>
              <c:strCache/>
            </c:strRef>
          </c:cat>
          <c:val>
            <c:numRef>
              <c:f>'NZ-Opak'!$C$5:$C$28</c:f>
              <c:numCache/>
            </c:numRef>
          </c:val>
        </c:ser>
        <c:ser>
          <c:idx val="2"/>
          <c:order val="1"/>
          <c:tx>
            <c:strRef>
              <c:f>'NZ-Opak'!$D$4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'NZ-Opak'!$A$5:$A$28</c:f>
              <c:strCache/>
            </c:strRef>
          </c:cat>
          <c:val>
            <c:numRef>
              <c:f>'NZ-Opak'!$D$5:$D$28</c:f>
              <c:numCache/>
            </c:numRef>
          </c:val>
        </c:ser>
        <c:overlap val="100"/>
        <c:gapWidth val="20"/>
        <c:axId val="64032560"/>
        <c:axId val="49448049"/>
      </c:barChart>
      <c:catAx>
        <c:axId val="64032560"/>
        <c:scaling>
          <c:orientation val="maxMin"/>
        </c:scaling>
        <c:axPos val="l"/>
        <c:delete val="0"/>
        <c:numFmt formatCode="General" sourceLinked="1"/>
        <c:majorTickMark val="out"/>
        <c:minorTickMark val="none"/>
        <c:tickLblPos val="none"/>
        <c:crossAx val="49448049"/>
        <c:crosses val="autoZero"/>
        <c:auto val="1"/>
        <c:lblOffset val="100"/>
        <c:tickLblSkip val="1"/>
        <c:noMultiLvlLbl val="0"/>
      </c:catAx>
      <c:valAx>
        <c:axId val="49448049"/>
        <c:scaling>
          <c:orientation val="minMax"/>
          <c:max val="30"/>
        </c:scaling>
        <c:axPos val="t"/>
        <c:majorGridlines>
          <c:spPr>
            <a:ln w="3175">
              <a:solidFill/>
              <a:prstDash val="sysDot"/>
            </a:ln>
          </c:spPr>
        </c:majorGridlines>
        <c:delete val="0"/>
        <c:numFmt formatCode="General" sourceLinked="0"/>
        <c:majorTickMark val="out"/>
        <c:minorTickMark val="in"/>
        <c:tickLblPos val="nextTo"/>
        <c:spPr>
          <a:ln w="3175">
            <a:solidFill/>
          </a:ln>
        </c:spPr>
        <c:txPr>
          <a:bodyPr/>
          <a:lstStyle/>
          <a:p>
            <a:pPr>
              <a:defRPr lang="en-US" cap="none" sz="875" b="0" i="0" u="none" baseline="0"/>
            </a:pPr>
          </a:p>
        </c:txPr>
        <c:crossAx val="64032560"/>
        <c:crosses val="max"/>
        <c:crossBetween val="between"/>
        <c:dispUnits/>
        <c:majorUnit val="2"/>
        <c:minorUnit val="1"/>
      </c:valAx>
      <c:spPr>
        <a:solidFill>
          <a:srgbClr val="C0C0C0"/>
        </a:solidFill>
        <a:ln w="12700">
          <a:solidFill>
            <a:srgbClr val="808080"/>
          </a:solidFill>
        </a:ln>
      </c:spPr>
    </c:plotArea>
    <c:legend>
      <c:legendPos val="r"/>
      <c:layout>
        <c:manualLayout>
          <c:xMode val="edge"/>
          <c:yMode val="edge"/>
          <c:x val="0.552"/>
          <c:y val="0.0695"/>
          <c:w val="0.36125"/>
          <c:h val="0.1027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pPr>
        </a:p>
      </c:txPr>
    </c:title>
    <c:plotArea>
      <c:layout>
        <c:manualLayout>
          <c:xMode val="edge"/>
          <c:yMode val="edge"/>
          <c:x val="0.328"/>
          <c:y val="0.109"/>
          <c:w val="0.374"/>
          <c:h val="0.70375"/>
        </c:manualLayout>
      </c:layout>
      <c:pieChart>
        <c:varyColors val="1"/>
        <c:ser>
          <c:idx val="0"/>
          <c:order val="0"/>
          <c:tx>
            <c:strRef>
              <c:f>'NZ-Opak'!$A$29</c:f>
              <c:strCache>
                <c:ptCount val="1"/>
                <c:pt idx="0">
                  <c:v>Celkem</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1050"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50" b="0" i="0" u="none" baseline="0"/>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50" b="0" i="0" u="none" baseline="0"/>
                </a:pPr>
              </a:p>
            </c:txPr>
            <c:showLegendKey val="0"/>
            <c:showVal val="0"/>
            <c:showBubbleSize val="0"/>
            <c:showCatName val="1"/>
            <c:showSerName val="0"/>
            <c:showLeaderLines val="1"/>
            <c:showPercent val="1"/>
          </c:dLbls>
          <c:cat>
            <c:strRef>
              <c:f>'NZ-Opak'!$C$4:$D$4</c:f>
              <c:strCache/>
            </c:strRef>
          </c:cat>
          <c:val>
            <c:numRef>
              <c:f>'NZ-Opak'!$C$29:$D$29</c:f>
              <c:numCache/>
            </c:numRef>
          </c:val>
        </c:ser>
      </c:pieChart>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4375"/>
          <c:y val="0.083"/>
          <c:w val="0.94525"/>
          <c:h val="0.86675"/>
        </c:manualLayout>
      </c:layout>
      <c:barChart>
        <c:barDir val="col"/>
        <c:grouping val="clustered"/>
        <c:varyColors val="0"/>
        <c:ser>
          <c:idx val="0"/>
          <c:order val="0"/>
          <c:tx>
            <c:strRef>
              <c:f>demo!$O$42</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demo!$N$43:$N$100</c:f>
              <c:numCache/>
            </c:numRef>
          </c:cat>
          <c:val>
            <c:numRef>
              <c:f>demo!$O$43:$O$100</c:f>
              <c:numCache/>
            </c:numRef>
          </c:val>
        </c:ser>
        <c:ser>
          <c:idx val="1"/>
          <c:order val="1"/>
          <c:tx>
            <c:strRef>
              <c:f>demo!$P$42</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demo!$N$43:$N$100</c:f>
              <c:numCache/>
            </c:numRef>
          </c:cat>
          <c:val>
            <c:numRef>
              <c:f>demo!$P$43:$P$100</c:f>
              <c:numCache/>
            </c:numRef>
          </c:val>
        </c:ser>
        <c:overlap val="-10"/>
        <c:gapWidth val="0"/>
        <c:axId val="35265806"/>
        <c:axId val="58494487"/>
      </c:barChart>
      <c:catAx>
        <c:axId val="35265806"/>
        <c:scaling>
          <c:orientation val="minMax"/>
        </c:scaling>
        <c:axPos val="b"/>
        <c:title>
          <c:tx>
            <c:rich>
              <a:bodyPr vert="horz" rot="0" anchor="ctr"/>
              <a:lstStyle/>
              <a:p>
                <a:pPr algn="ctr">
                  <a:defRPr/>
                </a:pPr>
                <a:r>
                  <a:rPr lang="en-US" cap="none" sz="800" b="0" i="0" u="none" baseline="0"/>
                  <a:t>Věk</a:t>
                </a:r>
              </a:p>
            </c:rich>
          </c:tx>
          <c:layout>
            <c:manualLayout>
              <c:xMode val="factor"/>
              <c:yMode val="factor"/>
              <c:x val="-0.00125"/>
              <c:y val="-0.0007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58494487"/>
        <c:crosses val="autoZero"/>
        <c:auto val="1"/>
        <c:lblOffset val="100"/>
        <c:tickLblSkip val="5"/>
        <c:tickMarkSkip val="2"/>
        <c:noMultiLvlLbl val="0"/>
      </c:catAx>
      <c:valAx>
        <c:axId val="58494487"/>
        <c:scaling>
          <c:orientation val="minMax"/>
          <c:min val="0"/>
        </c:scaling>
        <c:axPos val="l"/>
        <c:title>
          <c:tx>
            <c:rich>
              <a:bodyPr vert="horz" rot="-5400000" anchor="ctr"/>
              <a:lstStyle/>
              <a:p>
                <a:pPr algn="ctr">
                  <a:defRPr/>
                </a:pPr>
                <a:r>
                  <a:rPr lang="en-US"/>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5265806"/>
        <c:crossesAt val="1"/>
        <c:crossBetween val="between"/>
        <c:dispUnits/>
        <c:majorUnit val="1"/>
        <c:minorUnit val="0.5"/>
      </c:valAx>
      <c:spPr>
        <a:solidFill>
          <a:srgbClr val="E3E3E3"/>
        </a:solidFill>
        <a:ln w="12700">
          <a:solidFill>
            <a:srgbClr val="808080"/>
          </a:solidFill>
        </a:ln>
      </c:spPr>
    </c:plotArea>
    <c:legend>
      <c:legendPos val="r"/>
      <c:layout>
        <c:manualLayout>
          <c:xMode val="edge"/>
          <c:yMode val="edge"/>
          <c:x val="0.885"/>
          <c:y val="0.179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561975</xdr:rowOff>
    </xdr:from>
    <xdr:to>
      <xdr:col>3</xdr:col>
      <xdr:colOff>0</xdr:colOff>
      <xdr:row>14</xdr:row>
      <xdr:rowOff>3257550</xdr:rowOff>
    </xdr:to>
    <xdr:pic>
      <xdr:nvPicPr>
        <xdr:cNvPr id="1" name="Picture 1"/>
        <xdr:cNvPicPr preferRelativeResize="1">
          <a:picLocks noChangeAspect="1"/>
        </xdr:cNvPicPr>
      </xdr:nvPicPr>
      <xdr:blipFill>
        <a:blip r:embed="rId1"/>
        <a:stretch>
          <a:fillRect/>
        </a:stretch>
      </xdr:blipFill>
      <xdr:spPr>
        <a:xfrm>
          <a:off x="0" y="7953375"/>
          <a:ext cx="6848475" cy="2695575"/>
        </a:xfrm>
        <a:prstGeom prst="rect">
          <a:avLst/>
        </a:prstGeom>
        <a:noFill/>
        <a:ln w="9525" cmpd="sng">
          <a:noFill/>
        </a:ln>
      </xdr:spPr>
    </xdr:pic>
    <xdr:clientData/>
  </xdr:twoCellAnchor>
  <xdr:twoCellAnchor>
    <xdr:from>
      <xdr:col>0</xdr:col>
      <xdr:colOff>847725</xdr:colOff>
      <xdr:row>1</xdr:row>
      <xdr:rowOff>95250</xdr:rowOff>
    </xdr:from>
    <xdr:to>
      <xdr:col>1</xdr:col>
      <xdr:colOff>1219200</xdr:colOff>
      <xdr:row>3</xdr:row>
      <xdr:rowOff>180975</xdr:rowOff>
    </xdr:to>
    <xdr:pic>
      <xdr:nvPicPr>
        <xdr:cNvPr id="2" name="Picture 3"/>
        <xdr:cNvPicPr preferRelativeResize="1">
          <a:picLocks noChangeAspect="1"/>
        </xdr:cNvPicPr>
      </xdr:nvPicPr>
      <xdr:blipFill>
        <a:blip r:embed="rId2"/>
        <a:stretch>
          <a:fillRect/>
        </a:stretch>
      </xdr:blipFill>
      <xdr:spPr>
        <a:xfrm>
          <a:off x="847725" y="600075"/>
          <a:ext cx="16859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92</xdr:row>
      <xdr:rowOff>66675</xdr:rowOff>
    </xdr:from>
    <xdr:to>
      <xdr:col>12</xdr:col>
      <xdr:colOff>352425</xdr:colOff>
      <xdr:row>109</xdr:row>
      <xdr:rowOff>142875</xdr:rowOff>
    </xdr:to>
    <xdr:graphicFrame>
      <xdr:nvGraphicFramePr>
        <xdr:cNvPr id="1" name="Chart 6"/>
        <xdr:cNvGraphicFramePr/>
      </xdr:nvGraphicFramePr>
      <xdr:xfrm>
        <a:off x="19050" y="16383000"/>
        <a:ext cx="5915025" cy="4019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31</xdr:row>
      <xdr:rowOff>76200</xdr:rowOff>
    </xdr:from>
    <xdr:to>
      <xdr:col>8</xdr:col>
      <xdr:colOff>666750</xdr:colOff>
      <xdr:row>41</xdr:row>
      <xdr:rowOff>142875</xdr:rowOff>
    </xdr:to>
    <xdr:graphicFrame>
      <xdr:nvGraphicFramePr>
        <xdr:cNvPr id="1" name="Chart 11"/>
        <xdr:cNvGraphicFramePr/>
      </xdr:nvGraphicFramePr>
      <xdr:xfrm>
        <a:off x="3057525" y="5133975"/>
        <a:ext cx="3305175" cy="1714500"/>
      </xdr:xfrm>
      <a:graphic>
        <a:graphicData uri="http://schemas.openxmlformats.org/drawingml/2006/chart">
          <c:chart xmlns:c="http://schemas.openxmlformats.org/drawingml/2006/chart" r:id="rId1"/>
        </a:graphicData>
      </a:graphic>
    </xdr:graphicFrame>
    <xdr:clientData/>
  </xdr:twoCellAnchor>
  <xdr:twoCellAnchor>
    <xdr:from>
      <xdr:col>2</xdr:col>
      <xdr:colOff>381000</xdr:colOff>
      <xdr:row>41</xdr:row>
      <xdr:rowOff>66675</xdr:rowOff>
    </xdr:from>
    <xdr:to>
      <xdr:col>9</xdr:col>
      <xdr:colOff>0</xdr:colOff>
      <xdr:row>58</xdr:row>
      <xdr:rowOff>152400</xdr:rowOff>
    </xdr:to>
    <xdr:graphicFrame>
      <xdr:nvGraphicFramePr>
        <xdr:cNvPr id="2" name="Chart 16"/>
        <xdr:cNvGraphicFramePr/>
      </xdr:nvGraphicFramePr>
      <xdr:xfrm>
        <a:off x="2219325" y="6772275"/>
        <a:ext cx="4152900" cy="2990850"/>
      </xdr:xfrm>
      <a:graphic>
        <a:graphicData uri="http://schemas.openxmlformats.org/drawingml/2006/chart">
          <c:chart xmlns:c="http://schemas.openxmlformats.org/drawingml/2006/chart" r:id="rId2"/>
        </a:graphicData>
      </a:graphic>
    </xdr:graphicFrame>
    <xdr:clientData/>
  </xdr:twoCellAnchor>
  <xdr:twoCellAnchor>
    <xdr:from>
      <xdr:col>3</xdr:col>
      <xdr:colOff>523875</xdr:colOff>
      <xdr:row>3</xdr:row>
      <xdr:rowOff>0</xdr:rowOff>
    </xdr:from>
    <xdr:to>
      <xdr:col>9</xdr:col>
      <xdr:colOff>19050</xdr:colOff>
      <xdr:row>33</xdr:row>
      <xdr:rowOff>171450</xdr:rowOff>
    </xdr:to>
    <xdr:graphicFrame>
      <xdr:nvGraphicFramePr>
        <xdr:cNvPr id="3" name="Chart 17"/>
        <xdr:cNvGraphicFramePr/>
      </xdr:nvGraphicFramePr>
      <xdr:xfrm>
        <a:off x="2971800" y="638175"/>
        <a:ext cx="3419475" cy="4857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447925" y="5143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447925" y="5143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590550</xdr:rowOff>
    </xdr:from>
    <xdr:to>
      <xdr:col>5</xdr:col>
      <xdr:colOff>0</xdr:colOff>
      <xdr:row>32</xdr:row>
      <xdr:rowOff>57150</xdr:rowOff>
    </xdr:to>
    <xdr:graphicFrame>
      <xdr:nvGraphicFramePr>
        <xdr:cNvPr id="3" name="Chart 3"/>
        <xdr:cNvGraphicFramePr/>
      </xdr:nvGraphicFramePr>
      <xdr:xfrm>
        <a:off x="2495550" y="1228725"/>
        <a:ext cx="3952875" cy="4905375"/>
      </xdr:xfrm>
      <a:graphic>
        <a:graphicData uri="http://schemas.openxmlformats.org/drawingml/2006/chart">
          <c:chart xmlns:c="http://schemas.openxmlformats.org/drawingml/2006/chart" r:id="rId3"/>
        </a:graphicData>
      </a:graphic>
    </xdr:graphicFrame>
    <xdr:clientData/>
  </xdr:twoCellAnchor>
  <xdr:twoCellAnchor>
    <xdr:from>
      <xdr:col>0</xdr:col>
      <xdr:colOff>485775</xdr:colOff>
      <xdr:row>33</xdr:row>
      <xdr:rowOff>38100</xdr:rowOff>
    </xdr:from>
    <xdr:to>
      <xdr:col>4</xdr:col>
      <xdr:colOff>2857500</xdr:colOff>
      <xdr:row>54</xdr:row>
      <xdr:rowOff>28575</xdr:rowOff>
    </xdr:to>
    <xdr:graphicFrame>
      <xdr:nvGraphicFramePr>
        <xdr:cNvPr id="4" name="Chart 4"/>
        <xdr:cNvGraphicFramePr/>
      </xdr:nvGraphicFramePr>
      <xdr:xfrm>
        <a:off x="485775" y="6276975"/>
        <a:ext cx="4819650" cy="33909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9</xdr:col>
      <xdr:colOff>609600</xdr:colOff>
      <xdr:row>54</xdr:row>
      <xdr:rowOff>133350</xdr:rowOff>
    </xdr:to>
    <xdr:graphicFrame>
      <xdr:nvGraphicFramePr>
        <xdr:cNvPr id="1" name="Chart 1"/>
        <xdr:cNvGraphicFramePr/>
      </xdr:nvGraphicFramePr>
      <xdr:xfrm>
        <a:off x="0" y="5314950"/>
        <a:ext cx="6048375" cy="3695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17</xdr:row>
      <xdr:rowOff>161925</xdr:rowOff>
    </xdr:from>
    <xdr:to>
      <xdr:col>21</xdr:col>
      <xdr:colOff>200025</xdr:colOff>
      <xdr:row>36</xdr:row>
      <xdr:rowOff>95250</xdr:rowOff>
    </xdr:to>
    <xdr:graphicFrame>
      <xdr:nvGraphicFramePr>
        <xdr:cNvPr id="1" name="Chart 14"/>
        <xdr:cNvGraphicFramePr/>
      </xdr:nvGraphicFramePr>
      <xdr:xfrm>
        <a:off x="123825" y="3448050"/>
        <a:ext cx="6219825" cy="3190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21</xdr:row>
      <xdr:rowOff>161925</xdr:rowOff>
    </xdr:from>
    <xdr:to>
      <xdr:col>6</xdr:col>
      <xdr:colOff>657225</xdr:colOff>
      <xdr:row>38</xdr:row>
      <xdr:rowOff>47625</xdr:rowOff>
    </xdr:to>
    <xdr:graphicFrame>
      <xdr:nvGraphicFramePr>
        <xdr:cNvPr id="1" name="Chart 9"/>
        <xdr:cNvGraphicFramePr/>
      </xdr:nvGraphicFramePr>
      <xdr:xfrm>
        <a:off x="257175" y="3695700"/>
        <a:ext cx="5257800" cy="29813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POLECNY\Statistiky\2008\09%20Zar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B6" sqref="B6"/>
    </sheetView>
  </sheetViews>
  <sheetFormatPr defaultColWidth="9.140625" defaultRowHeight="12.75"/>
  <cols>
    <col min="1" max="1" width="16.57421875" style="0" bestFit="1" customWidth="1"/>
    <col min="2" max="2" width="18.00390625" style="0" customWidth="1"/>
    <col min="8" max="8" width="11.57421875" style="0" bestFit="1" customWidth="1"/>
  </cols>
  <sheetData>
    <row r="1" spans="1:2" ht="12.75">
      <c r="A1" t="s">
        <v>88</v>
      </c>
      <c r="B1" s="183" t="s">
        <v>231</v>
      </c>
    </row>
    <row r="2" spans="1:9" ht="12.75">
      <c r="A2" t="s">
        <v>89</v>
      </c>
      <c r="B2" s="110">
        <v>40148</v>
      </c>
      <c r="G2">
        <v>-11</v>
      </c>
      <c r="H2" t="s">
        <v>119</v>
      </c>
      <c r="I2">
        <v>-1</v>
      </c>
    </row>
    <row r="3" spans="1:9" ht="12.75">
      <c r="A3" t="s">
        <v>90</v>
      </c>
      <c r="B3" s="110">
        <v>40178</v>
      </c>
      <c r="G3">
        <v>-10</v>
      </c>
      <c r="H3" t="s">
        <v>120</v>
      </c>
      <c r="I3">
        <v>-1</v>
      </c>
    </row>
    <row r="4" spans="1:9" ht="12.75">
      <c r="A4" t="s">
        <v>118</v>
      </c>
      <c r="B4" s="146" t="str">
        <f>CONCATENATE(MID(B1,1,LEN(B1)-4)," ",MID(B1,LEN(B1)-3,4)-1)</f>
        <v>Prosinec  2008</v>
      </c>
      <c r="G4">
        <v>-9</v>
      </c>
      <c r="H4" t="s">
        <v>121</v>
      </c>
      <c r="I4">
        <v>-1</v>
      </c>
    </row>
    <row r="5" spans="1:9" ht="12.75">
      <c r="A5" t="s">
        <v>104</v>
      </c>
      <c r="B5" s="110">
        <v>40184</v>
      </c>
      <c r="G5">
        <v>-8</v>
      </c>
      <c r="H5" t="s">
        <v>122</v>
      </c>
      <c r="I5">
        <v>-1</v>
      </c>
    </row>
    <row r="6" spans="7:9" ht="12.75">
      <c r="G6">
        <v>-7</v>
      </c>
      <c r="H6" t="s">
        <v>123</v>
      </c>
      <c r="I6">
        <v>-1</v>
      </c>
    </row>
    <row r="7" spans="7:9" ht="12.75">
      <c r="G7">
        <v>-6</v>
      </c>
      <c r="H7" t="s">
        <v>124</v>
      </c>
      <c r="I7">
        <v>-1</v>
      </c>
    </row>
    <row r="8" spans="7:9" ht="12.75">
      <c r="G8">
        <v>-5</v>
      </c>
      <c r="H8" t="s">
        <v>125</v>
      </c>
      <c r="I8">
        <v>-1</v>
      </c>
    </row>
    <row r="9" spans="7:9" ht="12.75">
      <c r="G9">
        <v>-4</v>
      </c>
      <c r="H9" t="s">
        <v>126</v>
      </c>
      <c r="I9">
        <v>-1</v>
      </c>
    </row>
    <row r="10" spans="7:9" ht="12.75">
      <c r="G10">
        <v>-3</v>
      </c>
      <c r="H10" t="s">
        <v>127</v>
      </c>
      <c r="I10">
        <v>-1</v>
      </c>
    </row>
    <row r="11" spans="7:9" ht="12.75">
      <c r="G11">
        <v>-2</v>
      </c>
      <c r="H11" t="s">
        <v>128</v>
      </c>
      <c r="I11">
        <v>-1</v>
      </c>
    </row>
    <row r="12" spans="7:9" ht="12.75">
      <c r="G12">
        <v>-1</v>
      </c>
      <c r="H12" t="s">
        <v>129</v>
      </c>
      <c r="I12">
        <v>-1</v>
      </c>
    </row>
    <row r="13" spans="7:9" ht="12.75">
      <c r="G13">
        <v>0</v>
      </c>
      <c r="H13" t="s">
        <v>130</v>
      </c>
      <c r="I13">
        <v>-1</v>
      </c>
    </row>
    <row r="14" spans="7:9" ht="12.75">
      <c r="G14">
        <v>1</v>
      </c>
      <c r="H14" t="s">
        <v>119</v>
      </c>
      <c r="I14">
        <v>0</v>
      </c>
    </row>
    <row r="15" spans="7:9" ht="12.75">
      <c r="G15">
        <v>2</v>
      </c>
      <c r="H15" t="s">
        <v>120</v>
      </c>
      <c r="I15">
        <v>0</v>
      </c>
    </row>
    <row r="16" spans="7:9" ht="12.75">
      <c r="G16">
        <v>3</v>
      </c>
      <c r="H16" t="s">
        <v>121</v>
      </c>
      <c r="I16">
        <v>0</v>
      </c>
    </row>
    <row r="17" spans="7:9" ht="12.75">
      <c r="G17">
        <v>4</v>
      </c>
      <c r="H17" t="s">
        <v>122</v>
      </c>
      <c r="I17">
        <v>0</v>
      </c>
    </row>
    <row r="18" spans="7:9" ht="12.75">
      <c r="G18">
        <v>5</v>
      </c>
      <c r="H18" t="s">
        <v>123</v>
      </c>
      <c r="I18">
        <v>0</v>
      </c>
    </row>
    <row r="19" spans="7:9" ht="12.75">
      <c r="G19">
        <v>6</v>
      </c>
      <c r="H19" t="s">
        <v>124</v>
      </c>
      <c r="I19">
        <v>0</v>
      </c>
    </row>
    <row r="20" spans="7:9" ht="12.75">
      <c r="G20">
        <v>7</v>
      </c>
      <c r="H20" t="s">
        <v>125</v>
      </c>
      <c r="I20">
        <v>0</v>
      </c>
    </row>
    <row r="21" spans="7:9" ht="12.75">
      <c r="G21">
        <v>8</v>
      </c>
      <c r="H21" t="s">
        <v>126</v>
      </c>
      <c r="I21">
        <v>0</v>
      </c>
    </row>
    <row r="22" spans="7:9" ht="12.75">
      <c r="G22">
        <v>9</v>
      </c>
      <c r="H22" t="s">
        <v>127</v>
      </c>
      <c r="I22">
        <v>0</v>
      </c>
    </row>
    <row r="23" spans="7:9" ht="12.75">
      <c r="G23">
        <v>10</v>
      </c>
      <c r="H23" t="s">
        <v>128</v>
      </c>
      <c r="I23">
        <v>0</v>
      </c>
    </row>
    <row r="24" spans="7:9" ht="12.75">
      <c r="G24">
        <v>11</v>
      </c>
      <c r="H24" t="s">
        <v>129</v>
      </c>
      <c r="I24">
        <v>0</v>
      </c>
    </row>
    <row r="25" spans="7:9" ht="12.75">
      <c r="G25">
        <v>12</v>
      </c>
      <c r="H25" t="s">
        <v>130</v>
      </c>
      <c r="I25">
        <v>0</v>
      </c>
    </row>
    <row r="26" spans="7:9" ht="12.75">
      <c r="G26">
        <v>13</v>
      </c>
      <c r="H26" t="s">
        <v>119</v>
      </c>
      <c r="I26">
        <v>1</v>
      </c>
    </row>
    <row r="27" spans="7:9" ht="12.75">
      <c r="G27">
        <v>14</v>
      </c>
      <c r="H27" t="s">
        <v>120</v>
      </c>
      <c r="I27">
        <v>1</v>
      </c>
    </row>
    <row r="28" spans="7:9" ht="12.75">
      <c r="G28">
        <v>15</v>
      </c>
      <c r="H28" t="s">
        <v>121</v>
      </c>
      <c r="I28">
        <v>1</v>
      </c>
    </row>
    <row r="29" spans="7:9" ht="12.75">
      <c r="G29">
        <v>16</v>
      </c>
      <c r="H29" t="s">
        <v>122</v>
      </c>
      <c r="I29">
        <v>1</v>
      </c>
    </row>
    <row r="30" spans="7:9" ht="12.75">
      <c r="G30">
        <v>17</v>
      </c>
      <c r="H30" t="s">
        <v>123</v>
      </c>
      <c r="I30">
        <v>1</v>
      </c>
    </row>
    <row r="31" spans="7:9" ht="12.75">
      <c r="G31">
        <v>18</v>
      </c>
      <c r="H31" t="s">
        <v>124</v>
      </c>
      <c r="I31">
        <v>1</v>
      </c>
    </row>
    <row r="32" spans="7:9" ht="12.75">
      <c r="G32">
        <v>19</v>
      </c>
      <c r="H32" t="s">
        <v>125</v>
      </c>
      <c r="I32">
        <v>1</v>
      </c>
    </row>
    <row r="33" spans="7:9" ht="12.75">
      <c r="G33">
        <v>20</v>
      </c>
      <c r="H33" t="s">
        <v>126</v>
      </c>
      <c r="I33">
        <v>1</v>
      </c>
    </row>
    <row r="34" spans="7:9" ht="12.75">
      <c r="G34">
        <v>21</v>
      </c>
      <c r="H34" t="s">
        <v>127</v>
      </c>
      <c r="I34">
        <v>1</v>
      </c>
    </row>
    <row r="35" spans="7:9" ht="12.75">
      <c r="G35">
        <v>22</v>
      </c>
      <c r="H35" t="s">
        <v>128</v>
      </c>
      <c r="I35">
        <v>1</v>
      </c>
    </row>
    <row r="36" spans="7:9" ht="12.75">
      <c r="G36">
        <v>23</v>
      </c>
      <c r="H36" t="s">
        <v>129</v>
      </c>
      <c r="I36">
        <v>1</v>
      </c>
    </row>
    <row r="37" spans="7:9" ht="12.75">
      <c r="G37">
        <v>24</v>
      </c>
      <c r="H37" t="s">
        <v>130</v>
      </c>
      <c r="I37">
        <v>1</v>
      </c>
    </row>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137"/>
  <sheetViews>
    <sheetView view="pageBreakPreview" zoomScaleSheetLayoutView="100" workbookViewId="0" topLeftCell="A13">
      <selection activeCell="G42" sqref="G42"/>
    </sheetView>
  </sheetViews>
  <sheetFormatPr defaultColWidth="9.140625" defaultRowHeight="12.75"/>
  <cols>
    <col min="1" max="8" width="12.140625" style="34" customWidth="1"/>
    <col min="9" max="9" width="9.140625" style="38" customWidth="1"/>
    <col min="10" max="10" width="10.8515625" style="34" bestFit="1" customWidth="1"/>
    <col min="11" max="11" width="9.140625" style="34" customWidth="1"/>
    <col min="12" max="12" width="14.57421875" style="39" bestFit="1" customWidth="1"/>
    <col min="13" max="16384" width="9.140625" style="34" customWidth="1"/>
  </cols>
  <sheetData>
    <row r="1" spans="1:12" s="35" customFormat="1" ht="15.75">
      <c r="A1" s="106"/>
      <c r="B1" s="490" t="s">
        <v>70</v>
      </c>
      <c r="C1" s="491"/>
      <c r="D1" s="491"/>
      <c r="E1" s="491"/>
      <c r="F1" s="491"/>
      <c r="G1" s="491"/>
      <c r="H1" s="34"/>
      <c r="I1" s="106"/>
      <c r="J1" s="34"/>
      <c r="K1" s="108" t="s">
        <v>117</v>
      </c>
      <c r="L1" s="56"/>
    </row>
    <row r="2" spans="1:11" s="35" customFormat="1" ht="15.75">
      <c r="A2" s="106"/>
      <c r="B2" s="492" t="str">
        <f>CONCATENATE("květen 2004 - ",LOWER(Nastavení!$B$1))</f>
        <v>květen 2004 - prosinec 2009</v>
      </c>
      <c r="C2" s="493"/>
      <c r="D2" s="493"/>
      <c r="E2" s="493"/>
      <c r="F2" s="493"/>
      <c r="G2" s="494"/>
      <c r="H2" s="39"/>
      <c r="I2" s="106"/>
      <c r="J2" s="107">
        <v>38108</v>
      </c>
      <c r="K2" s="66">
        <v>60</v>
      </c>
    </row>
    <row r="3" spans="1:11" s="180" customFormat="1" ht="12.75">
      <c r="A3" s="178"/>
      <c r="B3" s="179"/>
      <c r="C3" s="179"/>
      <c r="D3" s="179"/>
      <c r="E3" s="179"/>
      <c r="F3" s="179"/>
      <c r="G3" s="181" t="s">
        <v>142</v>
      </c>
      <c r="H3" s="174"/>
      <c r="I3" s="178"/>
      <c r="J3" s="107">
        <v>38139</v>
      </c>
      <c r="K3" s="66">
        <v>83</v>
      </c>
    </row>
    <row r="4" spans="1:11" ht="12.75">
      <c r="A4" s="42" t="s">
        <v>76</v>
      </c>
      <c r="B4" s="232">
        <v>2004</v>
      </c>
      <c r="C4" s="232">
        <v>2005</v>
      </c>
      <c r="D4" s="232">
        <v>2006</v>
      </c>
      <c r="E4" s="232">
        <v>2007</v>
      </c>
      <c r="F4" s="232">
        <v>2008</v>
      </c>
      <c r="G4" s="232">
        <v>2009</v>
      </c>
      <c r="J4" s="107">
        <v>38169</v>
      </c>
      <c r="K4" s="66">
        <v>101</v>
      </c>
    </row>
    <row r="5" spans="1:11" ht="12.75">
      <c r="A5" s="43" t="s">
        <v>77</v>
      </c>
      <c r="B5" s="233"/>
      <c r="C5" s="233"/>
      <c r="D5" s="233"/>
      <c r="E5" s="233"/>
      <c r="F5" s="233"/>
      <c r="G5" s="233"/>
      <c r="J5" s="107">
        <v>38200</v>
      </c>
      <c r="K5" s="66">
        <v>94</v>
      </c>
    </row>
    <row r="6" spans="1:11" s="36" customFormat="1" ht="12.75">
      <c r="A6" s="147" t="s">
        <v>233</v>
      </c>
      <c r="B6" s="65">
        <v>0</v>
      </c>
      <c r="C6" s="60">
        <v>128</v>
      </c>
      <c r="D6" s="60">
        <v>136</v>
      </c>
      <c r="E6" s="61">
        <v>139</v>
      </c>
      <c r="F6" s="61">
        <v>99</v>
      </c>
      <c r="G6" s="61">
        <v>66</v>
      </c>
      <c r="I6" s="41"/>
      <c r="J6" s="107">
        <v>38231</v>
      </c>
      <c r="K6" s="66">
        <v>61</v>
      </c>
    </row>
    <row r="7" spans="1:11" s="36" customFormat="1" ht="12.75">
      <c r="A7" s="148" t="s">
        <v>234</v>
      </c>
      <c r="B7" s="66">
        <v>0</v>
      </c>
      <c r="C7" s="37">
        <v>126</v>
      </c>
      <c r="D7" s="37">
        <v>125</v>
      </c>
      <c r="E7" s="62">
        <v>73</v>
      </c>
      <c r="F7" s="62">
        <v>80</v>
      </c>
      <c r="G7" s="62">
        <v>73</v>
      </c>
      <c r="I7" s="41"/>
      <c r="J7" s="107">
        <v>38261</v>
      </c>
      <c r="K7" s="66">
        <v>101</v>
      </c>
    </row>
    <row r="8" spans="1:11" s="36" customFormat="1" ht="12.75">
      <c r="A8" s="148" t="s">
        <v>235</v>
      </c>
      <c r="B8" s="66">
        <v>0</v>
      </c>
      <c r="C8" s="37">
        <v>115</v>
      </c>
      <c r="D8" s="37">
        <v>120</v>
      </c>
      <c r="E8" s="62">
        <v>79</v>
      </c>
      <c r="F8" s="62">
        <v>76</v>
      </c>
      <c r="G8" s="62">
        <v>91</v>
      </c>
      <c r="I8" s="41"/>
      <c r="J8" s="107">
        <v>38292</v>
      </c>
      <c r="K8" s="66">
        <v>117</v>
      </c>
    </row>
    <row r="9" spans="1:11" s="36" customFormat="1" ht="12.75">
      <c r="A9" s="148" t="s">
        <v>236</v>
      </c>
      <c r="B9" s="66">
        <v>0</v>
      </c>
      <c r="C9" s="37">
        <v>97</v>
      </c>
      <c r="D9" s="37">
        <v>62</v>
      </c>
      <c r="E9" s="62">
        <v>64</v>
      </c>
      <c r="F9" s="62">
        <v>68</v>
      </c>
      <c r="G9" s="62">
        <v>65</v>
      </c>
      <c r="I9" s="41"/>
      <c r="J9" s="107">
        <v>38322</v>
      </c>
      <c r="K9" s="67">
        <v>119</v>
      </c>
    </row>
    <row r="10" spans="1:11" ht="12.75">
      <c r="A10" s="148" t="s">
        <v>237</v>
      </c>
      <c r="B10" s="66">
        <v>60</v>
      </c>
      <c r="C10" s="37">
        <v>71</v>
      </c>
      <c r="D10" s="37">
        <v>111</v>
      </c>
      <c r="E10" s="62">
        <v>89</v>
      </c>
      <c r="F10" s="62">
        <v>63</v>
      </c>
      <c r="G10" s="62">
        <v>62</v>
      </c>
      <c r="J10" s="107">
        <v>38353</v>
      </c>
      <c r="K10" s="60">
        <v>128</v>
      </c>
    </row>
    <row r="11" spans="1:11" ht="12.75">
      <c r="A11" s="148" t="s">
        <v>238</v>
      </c>
      <c r="B11" s="66">
        <v>83</v>
      </c>
      <c r="C11" s="37">
        <v>67</v>
      </c>
      <c r="D11" s="37">
        <v>71</v>
      </c>
      <c r="E11" s="62">
        <v>84</v>
      </c>
      <c r="F11" s="62">
        <v>74</v>
      </c>
      <c r="G11" s="62">
        <v>69</v>
      </c>
      <c r="J11" s="107">
        <v>38384</v>
      </c>
      <c r="K11" s="37">
        <v>126</v>
      </c>
    </row>
    <row r="12" spans="1:11" ht="12.75">
      <c r="A12" s="148" t="s">
        <v>239</v>
      </c>
      <c r="B12" s="66">
        <v>101</v>
      </c>
      <c r="C12" s="37">
        <v>79</v>
      </c>
      <c r="D12" s="37">
        <v>80</v>
      </c>
      <c r="E12" s="62">
        <v>97</v>
      </c>
      <c r="F12" s="62">
        <v>62</v>
      </c>
      <c r="G12" s="62">
        <v>80</v>
      </c>
      <c r="J12" s="107">
        <v>38412</v>
      </c>
      <c r="K12" s="37">
        <v>115</v>
      </c>
    </row>
    <row r="13" spans="1:11" ht="12.75">
      <c r="A13" s="148" t="s">
        <v>240</v>
      </c>
      <c r="B13" s="66">
        <v>94</v>
      </c>
      <c r="C13" s="37">
        <v>79</v>
      </c>
      <c r="D13" s="37">
        <v>82</v>
      </c>
      <c r="E13" s="62">
        <v>104</v>
      </c>
      <c r="F13" s="62">
        <v>71</v>
      </c>
      <c r="G13" s="62">
        <v>79</v>
      </c>
      <c r="J13" s="107">
        <v>38443</v>
      </c>
      <c r="K13" s="37">
        <v>97</v>
      </c>
    </row>
    <row r="14" spans="1:11" ht="12.75">
      <c r="A14" s="148" t="s">
        <v>241</v>
      </c>
      <c r="B14" s="66">
        <v>61</v>
      </c>
      <c r="C14" s="37">
        <v>79</v>
      </c>
      <c r="D14" s="37">
        <v>104</v>
      </c>
      <c r="E14" s="62">
        <v>81</v>
      </c>
      <c r="F14" s="62">
        <v>68</v>
      </c>
      <c r="G14" s="62">
        <v>106</v>
      </c>
      <c r="J14" s="107">
        <v>38473</v>
      </c>
      <c r="K14" s="37">
        <v>71</v>
      </c>
    </row>
    <row r="15" spans="1:11" ht="12.75">
      <c r="A15" s="148" t="s">
        <v>242</v>
      </c>
      <c r="B15" s="66">
        <v>101</v>
      </c>
      <c r="C15" s="37">
        <v>77</v>
      </c>
      <c r="D15" s="37">
        <v>80</v>
      </c>
      <c r="E15" s="62">
        <v>124</v>
      </c>
      <c r="F15" s="62">
        <v>76</v>
      </c>
      <c r="G15" s="62">
        <v>88</v>
      </c>
      <c r="J15" s="107">
        <v>38504</v>
      </c>
      <c r="K15" s="37">
        <v>67</v>
      </c>
    </row>
    <row r="16" spans="1:11" ht="12.75">
      <c r="A16" s="148" t="s">
        <v>243</v>
      </c>
      <c r="B16" s="66">
        <v>117</v>
      </c>
      <c r="C16" s="37">
        <v>120</v>
      </c>
      <c r="D16" s="37">
        <v>105</v>
      </c>
      <c r="E16" s="62">
        <v>77</v>
      </c>
      <c r="F16" s="62">
        <v>64</v>
      </c>
      <c r="G16" s="62">
        <v>95</v>
      </c>
      <c r="J16" s="107">
        <v>38534</v>
      </c>
      <c r="K16" s="37">
        <v>79</v>
      </c>
    </row>
    <row r="17" spans="1:11" ht="12.75">
      <c r="A17" s="149" t="s">
        <v>244</v>
      </c>
      <c r="B17" s="67">
        <v>119</v>
      </c>
      <c r="C17" s="63">
        <v>130</v>
      </c>
      <c r="D17" s="63">
        <v>73</v>
      </c>
      <c r="E17" s="64">
        <v>63</v>
      </c>
      <c r="F17" s="64">
        <v>62</v>
      </c>
      <c r="G17" s="64">
        <v>68</v>
      </c>
      <c r="J17" s="107">
        <v>38565</v>
      </c>
      <c r="K17" s="37">
        <v>79</v>
      </c>
    </row>
    <row r="18" spans="1:11" ht="12.75">
      <c r="A18" s="59" t="s">
        <v>29</v>
      </c>
      <c r="B18" s="59">
        <v>736</v>
      </c>
      <c r="C18" s="59">
        <v>1168</v>
      </c>
      <c r="D18" s="59">
        <v>1149</v>
      </c>
      <c r="E18" s="59">
        <v>1074</v>
      </c>
      <c r="F18" s="59">
        <v>863</v>
      </c>
      <c r="G18" s="59">
        <v>942</v>
      </c>
      <c r="J18" s="107">
        <v>38596</v>
      </c>
      <c r="K18" s="37">
        <v>79</v>
      </c>
    </row>
    <row r="19" spans="1:11" ht="12.75">
      <c r="A19" s="234" t="s">
        <v>245</v>
      </c>
      <c r="B19" s="235"/>
      <c r="C19" s="235"/>
      <c r="D19" s="144"/>
      <c r="E19" s="144"/>
      <c r="F19" s="144"/>
      <c r="G19" s="68">
        <v>5932</v>
      </c>
      <c r="J19" s="107">
        <v>38626</v>
      </c>
      <c r="K19" s="37">
        <v>77</v>
      </c>
    </row>
    <row r="20" spans="1:11" ht="15">
      <c r="A20" s="106"/>
      <c r="B20" s="40"/>
      <c r="C20" s="40"/>
      <c r="D20" s="40"/>
      <c r="E20" s="40"/>
      <c r="F20" s="40"/>
      <c r="G20" s="40"/>
      <c r="J20" s="107">
        <v>38657</v>
      </c>
      <c r="K20" s="37">
        <v>120</v>
      </c>
    </row>
    <row r="21" spans="1:11" ht="15">
      <c r="A21" s="106"/>
      <c r="C21" s="40"/>
      <c r="D21" s="40"/>
      <c r="E21" s="40"/>
      <c r="F21" s="40"/>
      <c r="J21" s="107">
        <v>38687</v>
      </c>
      <c r="K21" s="63">
        <v>130</v>
      </c>
    </row>
    <row r="22" spans="1:11" ht="15">
      <c r="A22" s="106"/>
      <c r="C22" s="40"/>
      <c r="D22" s="40"/>
      <c r="E22" s="40"/>
      <c r="F22" s="40"/>
      <c r="J22" s="107">
        <v>38718</v>
      </c>
      <c r="K22" s="60">
        <v>136</v>
      </c>
    </row>
    <row r="23" spans="1:11" ht="15">
      <c r="A23" s="106"/>
      <c r="C23" s="40"/>
      <c r="D23" s="40"/>
      <c r="E23" s="40"/>
      <c r="F23" s="40"/>
      <c r="J23" s="107">
        <v>38749</v>
      </c>
      <c r="K23" s="37">
        <v>125</v>
      </c>
    </row>
    <row r="24" spans="1:11" ht="15">
      <c r="A24" s="106"/>
      <c r="J24" s="107">
        <v>38777</v>
      </c>
      <c r="K24" s="37">
        <v>120</v>
      </c>
    </row>
    <row r="25" spans="1:11" ht="15">
      <c r="A25" s="106"/>
      <c r="J25" s="107">
        <v>38808</v>
      </c>
      <c r="K25" s="37">
        <v>62</v>
      </c>
    </row>
    <row r="26" spans="1:11" ht="15">
      <c r="A26" s="106"/>
      <c r="J26" s="107">
        <v>38838</v>
      </c>
      <c r="K26" s="37">
        <v>111</v>
      </c>
    </row>
    <row r="27" spans="1:11" ht="15">
      <c r="A27" s="106"/>
      <c r="J27" s="107">
        <v>38869</v>
      </c>
      <c r="K27" s="37">
        <v>71</v>
      </c>
    </row>
    <row r="28" spans="1:11" ht="15">
      <c r="A28" s="106"/>
      <c r="J28" s="107">
        <v>38899</v>
      </c>
      <c r="K28" s="37">
        <v>80</v>
      </c>
    </row>
    <row r="29" spans="1:11" ht="15">
      <c r="A29" s="106"/>
      <c r="J29" s="107">
        <v>38930</v>
      </c>
      <c r="K29" s="37">
        <v>82</v>
      </c>
    </row>
    <row r="30" spans="1:11" ht="15">
      <c r="A30" s="106"/>
      <c r="J30" s="107">
        <v>38961</v>
      </c>
      <c r="K30" s="37">
        <v>104</v>
      </c>
    </row>
    <row r="31" spans="1:11" ht="15">
      <c r="A31" s="106"/>
      <c r="J31" s="107">
        <v>38991</v>
      </c>
      <c r="K31" s="37">
        <v>80</v>
      </c>
    </row>
    <row r="32" spans="1:11" ht="15">
      <c r="A32" s="106"/>
      <c r="J32" s="107">
        <v>39022</v>
      </c>
      <c r="K32" s="37">
        <v>105</v>
      </c>
    </row>
    <row r="33" spans="1:11" ht="15">
      <c r="A33" s="106"/>
      <c r="J33" s="107">
        <v>39052</v>
      </c>
      <c r="K33" s="63">
        <v>73</v>
      </c>
    </row>
    <row r="34" spans="10:12" ht="12.75">
      <c r="J34" s="107">
        <v>39083</v>
      </c>
      <c r="K34" s="61">
        <v>139</v>
      </c>
      <c r="L34" s="34"/>
    </row>
    <row r="35" spans="10:20" ht="12.75">
      <c r="J35" s="107">
        <v>39114</v>
      </c>
      <c r="K35" s="62">
        <v>73</v>
      </c>
      <c r="L35" s="34"/>
      <c r="T35" s="233"/>
    </row>
    <row r="36" spans="10:20" ht="12.75">
      <c r="J36" s="107">
        <v>39142</v>
      </c>
      <c r="K36" s="62">
        <v>79</v>
      </c>
      <c r="L36" s="34"/>
      <c r="T36" s="61"/>
    </row>
    <row r="37" spans="10:20" ht="12.75">
      <c r="J37" s="107">
        <v>39173</v>
      </c>
      <c r="K37" s="62">
        <v>64</v>
      </c>
      <c r="L37" s="34"/>
      <c r="T37" s="62"/>
    </row>
    <row r="38" spans="10:20" ht="12.75">
      <c r="J38" s="107">
        <v>39203</v>
      </c>
      <c r="K38" s="62">
        <v>89</v>
      </c>
      <c r="L38" s="34"/>
      <c r="T38" s="62"/>
    </row>
    <row r="39" spans="10:20" ht="12.75">
      <c r="J39" s="107">
        <v>39234</v>
      </c>
      <c r="K39" s="62">
        <v>84</v>
      </c>
      <c r="L39" s="34"/>
      <c r="T39" s="62"/>
    </row>
    <row r="40" spans="10:20" ht="12.75">
      <c r="J40" s="107">
        <v>39264</v>
      </c>
      <c r="K40" s="62">
        <v>97</v>
      </c>
      <c r="L40" s="34"/>
      <c r="T40" s="62"/>
    </row>
    <row r="41" spans="10:20" ht="12.75">
      <c r="J41" s="107">
        <v>39295</v>
      </c>
      <c r="K41" s="62">
        <v>104</v>
      </c>
      <c r="L41" s="34"/>
      <c r="T41" s="62"/>
    </row>
    <row r="42" spans="10:20" ht="12.75">
      <c r="J42" s="107">
        <v>39326</v>
      </c>
      <c r="K42" s="62">
        <v>81</v>
      </c>
      <c r="L42" s="34"/>
      <c r="T42" s="62"/>
    </row>
    <row r="43" spans="10:20" ht="12.75">
      <c r="J43" s="107">
        <v>39356</v>
      </c>
      <c r="K43" s="62">
        <v>124</v>
      </c>
      <c r="L43" s="34"/>
      <c r="T43" s="62"/>
    </row>
    <row r="44" spans="10:20" ht="12.75">
      <c r="J44" s="107">
        <v>39387</v>
      </c>
      <c r="K44" s="62">
        <v>77</v>
      </c>
      <c r="L44" s="34"/>
      <c r="T44" s="62"/>
    </row>
    <row r="45" spans="10:20" ht="12.75">
      <c r="J45" s="107">
        <v>39417</v>
      </c>
      <c r="K45" s="64">
        <v>63</v>
      </c>
      <c r="L45" s="34"/>
      <c r="T45" s="62"/>
    </row>
    <row r="46" spans="10:12" ht="12.75">
      <c r="J46" s="107">
        <v>39448</v>
      </c>
      <c r="K46" s="61">
        <v>99</v>
      </c>
      <c r="L46" s="34"/>
    </row>
    <row r="47" spans="10:12" ht="12.75">
      <c r="J47" s="107">
        <v>39479</v>
      </c>
      <c r="K47" s="62">
        <v>80</v>
      </c>
      <c r="L47" s="34"/>
    </row>
    <row r="48" spans="10:12" ht="12.75">
      <c r="J48" s="107">
        <v>39508</v>
      </c>
      <c r="K48" s="62">
        <v>76</v>
      </c>
      <c r="L48" s="34"/>
    </row>
    <row r="49" spans="10:12" ht="12.75">
      <c r="J49" s="107">
        <v>39539</v>
      </c>
      <c r="K49" s="62">
        <v>68</v>
      </c>
      <c r="L49" s="34"/>
    </row>
    <row r="50" spans="10:12" ht="12.75">
      <c r="J50" s="107">
        <v>39569</v>
      </c>
      <c r="K50" s="62">
        <v>63</v>
      </c>
      <c r="L50" s="34"/>
    </row>
    <row r="51" spans="10:12" ht="12.75">
      <c r="J51" s="107">
        <v>39600</v>
      </c>
      <c r="K51" s="62">
        <v>74</v>
      </c>
      <c r="L51" s="34"/>
    </row>
    <row r="52" spans="10:12" ht="12.75">
      <c r="J52" s="107">
        <v>39630</v>
      </c>
      <c r="K52" s="62">
        <v>62</v>
      </c>
      <c r="L52" s="34"/>
    </row>
    <row r="53" spans="10:12" ht="12.75">
      <c r="J53" s="107">
        <v>39661</v>
      </c>
      <c r="K53" s="62">
        <v>71</v>
      </c>
      <c r="L53" s="34"/>
    </row>
    <row r="54" spans="10:12" ht="12.75">
      <c r="J54" s="107">
        <v>39692</v>
      </c>
      <c r="K54" s="62">
        <v>68</v>
      </c>
      <c r="L54" s="34"/>
    </row>
    <row r="55" spans="10:12" ht="12.75">
      <c r="J55" s="107">
        <v>39722</v>
      </c>
      <c r="K55" s="62">
        <v>76</v>
      </c>
      <c r="L55" s="34"/>
    </row>
    <row r="56" spans="10:12" ht="12.75">
      <c r="J56" s="107">
        <v>39753</v>
      </c>
      <c r="K56" s="62">
        <v>64</v>
      </c>
      <c r="L56" s="34"/>
    </row>
    <row r="57" spans="10:12" ht="12.75">
      <c r="J57" s="107">
        <v>39783</v>
      </c>
      <c r="K57" s="64">
        <v>62</v>
      </c>
      <c r="L57" s="34"/>
    </row>
    <row r="58" spans="10:12" ht="12.75">
      <c r="J58" s="107">
        <v>39814</v>
      </c>
      <c r="K58" s="61">
        <v>66</v>
      </c>
      <c r="L58" s="34"/>
    </row>
    <row r="59" spans="10:12" ht="12.75">
      <c r="J59" s="107">
        <v>39845</v>
      </c>
      <c r="K59" s="62">
        <v>73</v>
      </c>
      <c r="L59" s="34"/>
    </row>
    <row r="60" spans="10:12" ht="12.75">
      <c r="J60" s="107">
        <v>39873</v>
      </c>
      <c r="K60" s="62">
        <v>91</v>
      </c>
      <c r="L60" s="34"/>
    </row>
    <row r="61" spans="10:12" ht="12.75">
      <c r="J61" s="107">
        <v>39904</v>
      </c>
      <c r="K61" s="62">
        <v>65</v>
      </c>
      <c r="L61" s="34"/>
    </row>
    <row r="62" spans="10:12" ht="12.75">
      <c r="J62" s="107">
        <v>39934</v>
      </c>
      <c r="K62" s="62">
        <v>62</v>
      </c>
      <c r="L62" s="34"/>
    </row>
    <row r="63" spans="10:12" ht="12.75">
      <c r="J63" s="107">
        <v>39965</v>
      </c>
      <c r="K63" s="62">
        <v>69</v>
      </c>
      <c r="L63" s="34"/>
    </row>
    <row r="64" spans="10:12" ht="12.75">
      <c r="J64" s="107">
        <v>39995</v>
      </c>
      <c r="K64" s="62">
        <v>80</v>
      </c>
      <c r="L64" s="34"/>
    </row>
    <row r="65" spans="10:12" ht="12.75">
      <c r="J65" s="107">
        <v>40026</v>
      </c>
      <c r="K65" s="62">
        <v>79</v>
      </c>
      <c r="L65" s="34"/>
    </row>
    <row r="66" spans="10:12" ht="12.75">
      <c r="J66" s="107">
        <v>40057</v>
      </c>
      <c r="K66" s="62">
        <v>106</v>
      </c>
      <c r="L66" s="34"/>
    </row>
    <row r="67" spans="10:12" ht="12.75">
      <c r="J67" s="107">
        <v>40087</v>
      </c>
      <c r="K67" s="62">
        <v>88</v>
      </c>
      <c r="L67" s="34"/>
    </row>
    <row r="68" spans="10:12" ht="12.75">
      <c r="J68" s="107">
        <v>40118</v>
      </c>
      <c r="K68" s="62">
        <v>95</v>
      </c>
      <c r="L68" s="34"/>
    </row>
    <row r="69" spans="10:12" ht="12.75">
      <c r="J69" s="107">
        <v>40148</v>
      </c>
      <c r="K69" s="64">
        <v>68</v>
      </c>
      <c r="L69" s="34"/>
    </row>
    <row r="70" spans="10:11" ht="12.75">
      <c r="J70" s="107">
        <v>40149</v>
      </c>
      <c r="K70" s="62"/>
    </row>
    <row r="71" spans="10:11" ht="12.75">
      <c r="J71" s="107">
        <v>40150</v>
      </c>
      <c r="K71" s="62"/>
    </row>
    <row r="72" spans="10:11" ht="12.75">
      <c r="J72" s="107">
        <v>40151</v>
      </c>
      <c r="K72" s="62"/>
    </row>
    <row r="73" spans="10:11" ht="12.75">
      <c r="J73" s="107">
        <v>40152</v>
      </c>
      <c r="K73" s="64"/>
    </row>
    <row r="74" spans="10:11" ht="12.75">
      <c r="J74" s="107">
        <v>40153</v>
      </c>
      <c r="K74" s="108" t="e">
        <f aca="true" t="shared" si="0" ref="K74:K126">VLOOKUP(DATE(1900,MONTH(J74),1),$A$6:$F$17,YEAR(J74)-2002,FALSE)</f>
        <v>#N/A</v>
      </c>
    </row>
    <row r="75" spans="10:11" ht="12.75">
      <c r="J75" s="107">
        <v>40154</v>
      </c>
      <c r="K75" s="108" t="e">
        <f t="shared" si="0"/>
        <v>#N/A</v>
      </c>
    </row>
    <row r="76" spans="10:11" ht="12.75">
      <c r="J76" s="107">
        <v>40155</v>
      </c>
      <c r="K76" s="108" t="e">
        <f t="shared" si="0"/>
        <v>#N/A</v>
      </c>
    </row>
    <row r="77" spans="10:11" ht="12.75">
      <c r="J77" s="107">
        <v>40156</v>
      </c>
      <c r="K77" s="108" t="e">
        <f t="shared" si="0"/>
        <v>#N/A</v>
      </c>
    </row>
    <row r="78" spans="10:11" ht="12.75">
      <c r="J78" s="107">
        <v>40157</v>
      </c>
      <c r="K78" s="108" t="e">
        <f t="shared" si="0"/>
        <v>#N/A</v>
      </c>
    </row>
    <row r="79" spans="10:11" ht="12.75">
      <c r="J79" s="107">
        <v>40158</v>
      </c>
      <c r="K79" s="108" t="e">
        <f t="shared" si="0"/>
        <v>#N/A</v>
      </c>
    </row>
    <row r="80" spans="10:11" ht="12.75">
      <c r="J80" s="107">
        <v>40159</v>
      </c>
      <c r="K80" s="108" t="e">
        <f t="shared" si="0"/>
        <v>#N/A</v>
      </c>
    </row>
    <row r="81" spans="10:11" ht="12.75">
      <c r="J81" s="107">
        <v>40160</v>
      </c>
      <c r="K81" s="108" t="e">
        <f t="shared" si="0"/>
        <v>#N/A</v>
      </c>
    </row>
    <row r="82" spans="10:11" ht="12.75">
      <c r="J82" s="107">
        <v>40161</v>
      </c>
      <c r="K82" s="108" t="e">
        <f t="shared" si="0"/>
        <v>#N/A</v>
      </c>
    </row>
    <row r="83" spans="10:11" ht="12.75">
      <c r="J83" s="107">
        <v>40162</v>
      </c>
      <c r="K83" s="108" t="e">
        <f t="shared" si="0"/>
        <v>#N/A</v>
      </c>
    </row>
    <row r="84" spans="10:11" ht="12.75">
      <c r="J84" s="107">
        <v>40163</v>
      </c>
      <c r="K84" s="108" t="e">
        <f t="shared" si="0"/>
        <v>#N/A</v>
      </c>
    </row>
    <row r="85" spans="10:11" ht="12.75">
      <c r="J85" s="107">
        <v>40164</v>
      </c>
      <c r="K85" s="108" t="e">
        <f t="shared" si="0"/>
        <v>#N/A</v>
      </c>
    </row>
    <row r="86" spans="10:11" ht="12.75">
      <c r="J86" s="107">
        <v>40165</v>
      </c>
      <c r="K86" s="108" t="e">
        <f t="shared" si="0"/>
        <v>#N/A</v>
      </c>
    </row>
    <row r="87" spans="10:11" ht="12.75">
      <c r="J87" s="107">
        <v>40166</v>
      </c>
      <c r="K87" s="108" t="e">
        <f t="shared" si="0"/>
        <v>#N/A</v>
      </c>
    </row>
    <row r="88" spans="10:11" ht="12.75">
      <c r="J88" s="107">
        <v>40167</v>
      </c>
      <c r="K88" s="108" t="e">
        <f t="shared" si="0"/>
        <v>#N/A</v>
      </c>
    </row>
    <row r="89" spans="10:11" ht="12.75">
      <c r="J89" s="107">
        <v>40168</v>
      </c>
      <c r="K89" s="108" t="e">
        <f t="shared" si="0"/>
        <v>#N/A</v>
      </c>
    </row>
    <row r="90" spans="10:11" ht="12.75">
      <c r="J90" s="107">
        <v>40169</v>
      </c>
      <c r="K90" s="108" t="e">
        <f t="shared" si="0"/>
        <v>#N/A</v>
      </c>
    </row>
    <row r="91" spans="10:11" ht="12.75">
      <c r="J91" s="107">
        <v>40170</v>
      </c>
      <c r="K91" s="108" t="e">
        <f t="shared" si="0"/>
        <v>#N/A</v>
      </c>
    </row>
    <row r="92" spans="10:11" ht="12.75">
      <c r="J92" s="107">
        <v>40171</v>
      </c>
      <c r="K92" s="108" t="e">
        <f t="shared" si="0"/>
        <v>#N/A</v>
      </c>
    </row>
    <row r="93" spans="10:11" ht="12.75">
      <c r="J93" s="107">
        <v>40172</v>
      </c>
      <c r="K93" s="108" t="e">
        <f t="shared" si="0"/>
        <v>#N/A</v>
      </c>
    </row>
    <row r="94" spans="10:11" ht="12.75">
      <c r="J94" s="107">
        <v>40173</v>
      </c>
      <c r="K94" s="108" t="e">
        <f t="shared" si="0"/>
        <v>#N/A</v>
      </c>
    </row>
    <row r="95" spans="10:11" ht="12.75">
      <c r="J95" s="107">
        <v>40174</v>
      </c>
      <c r="K95" s="108" t="e">
        <f t="shared" si="0"/>
        <v>#N/A</v>
      </c>
    </row>
    <row r="96" spans="10:11" ht="12.75">
      <c r="J96" s="107">
        <v>40175</v>
      </c>
      <c r="K96" s="108" t="e">
        <f t="shared" si="0"/>
        <v>#N/A</v>
      </c>
    </row>
    <row r="97" spans="10:11" ht="12.75">
      <c r="J97" s="107">
        <v>40176</v>
      </c>
      <c r="K97" s="108" t="e">
        <f t="shared" si="0"/>
        <v>#N/A</v>
      </c>
    </row>
    <row r="98" spans="10:11" ht="12.75">
      <c r="J98" s="107">
        <v>40177</v>
      </c>
      <c r="K98" s="108" t="e">
        <f t="shared" si="0"/>
        <v>#N/A</v>
      </c>
    </row>
    <row r="99" spans="10:11" ht="12.75">
      <c r="J99" s="107">
        <v>40178</v>
      </c>
      <c r="K99" s="108" t="e">
        <f t="shared" si="0"/>
        <v>#N/A</v>
      </c>
    </row>
    <row r="100" spans="10:11" ht="12.75">
      <c r="J100" s="107">
        <v>40179</v>
      </c>
      <c r="K100" s="108" t="e">
        <f t="shared" si="0"/>
        <v>#N/A</v>
      </c>
    </row>
    <row r="101" spans="10:11" ht="12.75">
      <c r="J101" s="107">
        <v>40180</v>
      </c>
      <c r="K101" s="108" t="e">
        <f t="shared" si="0"/>
        <v>#N/A</v>
      </c>
    </row>
    <row r="102" spans="10:11" ht="12.75">
      <c r="J102" s="107">
        <v>40181</v>
      </c>
      <c r="K102" s="108" t="e">
        <f t="shared" si="0"/>
        <v>#N/A</v>
      </c>
    </row>
    <row r="103" spans="10:11" ht="12.75">
      <c r="J103" s="107">
        <v>40182</v>
      </c>
      <c r="K103" s="108" t="e">
        <f t="shared" si="0"/>
        <v>#N/A</v>
      </c>
    </row>
    <row r="104" spans="10:11" ht="12.75">
      <c r="J104" s="107">
        <v>40183</v>
      </c>
      <c r="K104" s="108" t="e">
        <f t="shared" si="0"/>
        <v>#N/A</v>
      </c>
    </row>
    <row r="105" spans="10:11" ht="12.75">
      <c r="J105" s="107">
        <v>40184</v>
      </c>
      <c r="K105" s="108" t="e">
        <f t="shared" si="0"/>
        <v>#N/A</v>
      </c>
    </row>
    <row r="106" spans="10:11" ht="12.75">
      <c r="J106" s="107">
        <v>40185</v>
      </c>
      <c r="K106" s="108" t="e">
        <f t="shared" si="0"/>
        <v>#N/A</v>
      </c>
    </row>
    <row r="107" spans="10:11" ht="12.75">
      <c r="J107" s="107">
        <v>40186</v>
      </c>
      <c r="K107" s="108" t="e">
        <f t="shared" si="0"/>
        <v>#N/A</v>
      </c>
    </row>
    <row r="108" spans="10:11" ht="12.75">
      <c r="J108" s="107">
        <v>40187</v>
      </c>
      <c r="K108" s="108" t="e">
        <f t="shared" si="0"/>
        <v>#N/A</v>
      </c>
    </row>
    <row r="109" spans="10:11" ht="12.75">
      <c r="J109" s="107">
        <v>40188</v>
      </c>
      <c r="K109" s="108" t="e">
        <f t="shared" si="0"/>
        <v>#N/A</v>
      </c>
    </row>
    <row r="110" spans="10:11" ht="12.75">
      <c r="J110" s="107">
        <v>40189</v>
      </c>
      <c r="K110" s="108" t="e">
        <f t="shared" si="0"/>
        <v>#N/A</v>
      </c>
    </row>
    <row r="111" spans="10:11" ht="12.75">
      <c r="J111" s="107">
        <v>40190</v>
      </c>
      <c r="K111" s="108" t="e">
        <f t="shared" si="0"/>
        <v>#N/A</v>
      </c>
    </row>
    <row r="112" spans="10:11" ht="12.75">
      <c r="J112" s="107">
        <v>40191</v>
      </c>
      <c r="K112" s="108" t="e">
        <f t="shared" si="0"/>
        <v>#N/A</v>
      </c>
    </row>
    <row r="113" spans="10:11" ht="12.75">
      <c r="J113" s="107">
        <v>40192</v>
      </c>
      <c r="K113" s="108" t="e">
        <f t="shared" si="0"/>
        <v>#N/A</v>
      </c>
    </row>
    <row r="114" spans="10:11" ht="12.75">
      <c r="J114" s="107">
        <v>40193</v>
      </c>
      <c r="K114" s="108" t="e">
        <f t="shared" si="0"/>
        <v>#N/A</v>
      </c>
    </row>
    <row r="115" spans="10:11" ht="12.75">
      <c r="J115" s="107">
        <v>40194</v>
      </c>
      <c r="K115" s="108" t="e">
        <f t="shared" si="0"/>
        <v>#N/A</v>
      </c>
    </row>
    <row r="116" spans="10:11" ht="12.75">
      <c r="J116" s="107">
        <v>40195</v>
      </c>
      <c r="K116" s="108" t="e">
        <f t="shared" si="0"/>
        <v>#N/A</v>
      </c>
    </row>
    <row r="117" spans="10:11" ht="12.75">
      <c r="J117" s="107">
        <v>40196</v>
      </c>
      <c r="K117" s="108" t="e">
        <f t="shared" si="0"/>
        <v>#N/A</v>
      </c>
    </row>
    <row r="118" spans="10:11" ht="12.75">
      <c r="J118" s="107">
        <v>40197</v>
      </c>
      <c r="K118" s="108" t="e">
        <f t="shared" si="0"/>
        <v>#N/A</v>
      </c>
    </row>
    <row r="119" spans="10:11" ht="12.75">
      <c r="J119" s="107">
        <v>40198</v>
      </c>
      <c r="K119" s="108" t="e">
        <f t="shared" si="0"/>
        <v>#N/A</v>
      </c>
    </row>
    <row r="120" spans="10:11" ht="12.75">
      <c r="J120" s="107">
        <v>40199</v>
      </c>
      <c r="K120" s="108" t="e">
        <f t="shared" si="0"/>
        <v>#N/A</v>
      </c>
    </row>
    <row r="121" spans="10:11" ht="12.75">
      <c r="J121" s="107">
        <v>40200</v>
      </c>
      <c r="K121" s="108" t="e">
        <f t="shared" si="0"/>
        <v>#N/A</v>
      </c>
    </row>
    <row r="122" spans="10:11" ht="12.75">
      <c r="J122" s="107">
        <v>40201</v>
      </c>
      <c r="K122" s="108" t="e">
        <f t="shared" si="0"/>
        <v>#N/A</v>
      </c>
    </row>
    <row r="123" spans="10:11" ht="12.75">
      <c r="J123" s="107">
        <v>40202</v>
      </c>
      <c r="K123" s="108" t="e">
        <f t="shared" si="0"/>
        <v>#N/A</v>
      </c>
    </row>
    <row r="124" spans="10:11" ht="12.75">
      <c r="J124" s="107">
        <v>40203</v>
      </c>
      <c r="K124" s="108" t="e">
        <f t="shared" si="0"/>
        <v>#N/A</v>
      </c>
    </row>
    <row r="125" spans="10:11" ht="12.75">
      <c r="J125" s="107">
        <v>40204</v>
      </c>
      <c r="K125" s="108" t="e">
        <f t="shared" si="0"/>
        <v>#N/A</v>
      </c>
    </row>
    <row r="126" spans="10:11" ht="12.75">
      <c r="J126" s="107">
        <v>40205</v>
      </c>
      <c r="K126" s="108" t="e">
        <f t="shared" si="0"/>
        <v>#N/A</v>
      </c>
    </row>
    <row r="127" spans="10:11" ht="12.75">
      <c r="J127" s="107">
        <v>40206</v>
      </c>
      <c r="K127" s="108" t="e">
        <f aca="true" t="shared" si="1" ref="K127:K137">VLOOKUP(DATE(1900,MONTH(J127),1),$A$6:$F$17,YEAR(J127)-2002,FALSE)</f>
        <v>#N/A</v>
      </c>
    </row>
    <row r="128" spans="10:11" ht="12.75">
      <c r="J128" s="107">
        <v>40207</v>
      </c>
      <c r="K128" s="108" t="e">
        <f t="shared" si="1"/>
        <v>#N/A</v>
      </c>
    </row>
    <row r="129" spans="10:11" ht="12.75">
      <c r="J129" s="107">
        <v>40208</v>
      </c>
      <c r="K129" s="108" t="e">
        <f t="shared" si="1"/>
        <v>#N/A</v>
      </c>
    </row>
    <row r="130" spans="10:11" ht="12.75">
      <c r="J130" s="107">
        <v>40209</v>
      </c>
      <c r="K130" s="108" t="e">
        <f t="shared" si="1"/>
        <v>#N/A</v>
      </c>
    </row>
    <row r="131" spans="10:11" ht="12.75">
      <c r="J131" s="107">
        <v>40210</v>
      </c>
      <c r="K131" s="108" t="e">
        <f t="shared" si="1"/>
        <v>#N/A</v>
      </c>
    </row>
    <row r="132" spans="10:11" ht="12.75">
      <c r="J132" s="107">
        <v>40211</v>
      </c>
      <c r="K132" s="108" t="e">
        <f t="shared" si="1"/>
        <v>#N/A</v>
      </c>
    </row>
    <row r="133" spans="10:11" ht="12.75">
      <c r="J133" s="107">
        <v>40212</v>
      </c>
      <c r="K133" s="108" t="e">
        <f t="shared" si="1"/>
        <v>#N/A</v>
      </c>
    </row>
    <row r="134" spans="10:11" ht="12.75">
      <c r="J134" s="107">
        <v>40213</v>
      </c>
      <c r="K134" s="108" t="e">
        <f t="shared" si="1"/>
        <v>#N/A</v>
      </c>
    </row>
    <row r="135" spans="10:11" ht="12.75">
      <c r="J135" s="107">
        <v>40214</v>
      </c>
      <c r="K135" s="108" t="e">
        <f t="shared" si="1"/>
        <v>#N/A</v>
      </c>
    </row>
    <row r="136" spans="10:11" ht="12.75">
      <c r="J136" s="107">
        <v>40215</v>
      </c>
      <c r="K136" s="108" t="e">
        <f t="shared" si="1"/>
        <v>#N/A</v>
      </c>
    </row>
    <row r="137" spans="10:11" ht="12.75">
      <c r="J137" s="107">
        <v>40216</v>
      </c>
      <c r="K137" s="108" t="e">
        <f t="shared" si="1"/>
        <v>#N/A</v>
      </c>
    </row>
  </sheetData>
  <sheetProtection/>
  <mergeCells count="2">
    <mergeCell ref="B1:G1"/>
    <mergeCell ref="B2:G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11.xml><?xml version="1.0" encoding="utf-8"?>
<worksheet xmlns="http://schemas.openxmlformats.org/spreadsheetml/2006/main" xmlns:r="http://schemas.openxmlformats.org/officeDocument/2006/relationships">
  <dimension ref="A1:N60"/>
  <sheetViews>
    <sheetView tabSelected="1" view="pageBreakPreview" zoomScaleSheetLayoutView="100" workbookViewId="0" topLeftCell="A1">
      <selection activeCell="L15" sqref="L15"/>
    </sheetView>
  </sheetViews>
  <sheetFormatPr defaultColWidth="9.140625" defaultRowHeight="12.75"/>
  <cols>
    <col min="1" max="1" width="17.140625" style="260" customWidth="1"/>
    <col min="2" max="2" width="8.421875" style="259" customWidth="1"/>
    <col min="3" max="11" width="6.28125" style="259" customWidth="1"/>
    <col min="12" max="12" width="8.421875" style="259" customWidth="1"/>
    <col min="13" max="13" width="10.8515625" style="245" bestFit="1" customWidth="1"/>
    <col min="14" max="16384" width="9.140625" style="15" customWidth="1"/>
  </cols>
  <sheetData>
    <row r="1" spans="1:13" s="240" customFormat="1" ht="18.75">
      <c r="A1" s="498" t="s">
        <v>164</v>
      </c>
      <c r="B1" s="499"/>
      <c r="C1" s="499"/>
      <c r="D1" s="499"/>
      <c r="E1" s="499"/>
      <c r="F1" s="499"/>
      <c r="G1" s="499"/>
      <c r="H1" s="499"/>
      <c r="I1" s="499"/>
      <c r="J1" s="499"/>
      <c r="K1" s="499"/>
      <c r="L1" s="500"/>
      <c r="M1" s="239"/>
    </row>
    <row r="2" spans="1:13" s="240" customFormat="1" ht="16.5" customHeight="1">
      <c r="A2" s="501" t="str">
        <f>LOWER(Nastavení!B1)</f>
        <v>prosinec 2009</v>
      </c>
      <c r="B2" s="502"/>
      <c r="C2" s="502"/>
      <c r="D2" s="502"/>
      <c r="E2" s="502"/>
      <c r="F2" s="502"/>
      <c r="G2" s="502"/>
      <c r="H2" s="502"/>
      <c r="I2" s="502"/>
      <c r="J2" s="502"/>
      <c r="K2" s="502"/>
      <c r="L2" s="503"/>
      <c r="M2" s="239"/>
    </row>
    <row r="3" spans="1:13" s="244" customFormat="1" ht="10.5">
      <c r="A3" s="241"/>
      <c r="B3" s="242"/>
      <c r="C3" s="242"/>
      <c r="D3" s="242"/>
      <c r="E3" s="242"/>
      <c r="F3" s="242"/>
      <c r="G3" s="242"/>
      <c r="H3" s="242"/>
      <c r="I3" s="242"/>
      <c r="J3" s="242"/>
      <c r="K3" s="242"/>
      <c r="L3" s="181" t="s">
        <v>165</v>
      </c>
      <c r="M3" s="243"/>
    </row>
    <row r="4" spans="1:12" ht="96.75" customHeight="1">
      <c r="A4" s="355" t="s">
        <v>0</v>
      </c>
      <c r="B4" s="57" t="str">
        <f>CONCATENATE("Počet cizinců s žalobou bez odkladného účinku k ",DAY(Nastavení!B2),".",MONTH(Nastavení!B3),".",YEAR(Nastavení!B2),"*")</f>
        <v>Počet cizinců s žalobou bez odkladného účinku k 1.12.2009*</v>
      </c>
      <c r="C4" s="58" t="s">
        <v>166</v>
      </c>
      <c r="D4" s="58" t="s">
        <v>167</v>
      </c>
      <c r="E4" s="58" t="s">
        <v>168</v>
      </c>
      <c r="F4" s="58" t="s">
        <v>169</v>
      </c>
      <c r="G4" s="58" t="s">
        <v>50</v>
      </c>
      <c r="H4" s="58" t="s">
        <v>170</v>
      </c>
      <c r="I4" s="58" t="s">
        <v>171</v>
      </c>
      <c r="J4" s="58" t="s">
        <v>172</v>
      </c>
      <c r="K4" s="58" t="s">
        <v>173</v>
      </c>
      <c r="L4" s="58" t="str">
        <f>CONCATENATE("Počet cizinců s žalobou bez odkladného účinku k ",DAY(Nastavení!B3),".",MONTH(Nastavení!B3),".",YEAR(Nastavení!B3),"*")</f>
        <v>Počet cizinců s žalobou bez odkladného účinku k 31.12.2009*</v>
      </c>
    </row>
    <row r="5" spans="1:14" s="252" customFormat="1" ht="12">
      <c r="A5" s="246" t="s">
        <v>1</v>
      </c>
      <c r="B5" s="247">
        <v>46</v>
      </c>
      <c r="C5" s="248">
        <v>0</v>
      </c>
      <c r="D5" s="249">
        <v>0</v>
      </c>
      <c r="E5" s="249">
        <v>1</v>
      </c>
      <c r="F5" s="249">
        <v>0</v>
      </c>
      <c r="G5" s="249">
        <v>0</v>
      </c>
      <c r="H5" s="249">
        <v>0</v>
      </c>
      <c r="I5" s="249">
        <v>1</v>
      </c>
      <c r="J5" s="249">
        <v>3</v>
      </c>
      <c r="K5" s="249">
        <v>1</v>
      </c>
      <c r="L5" s="250">
        <v>43</v>
      </c>
      <c r="M5" s="251"/>
      <c r="N5" s="373"/>
    </row>
    <row r="6" spans="1:14" s="252" customFormat="1" ht="12">
      <c r="A6" s="246" t="s">
        <v>175</v>
      </c>
      <c r="B6" s="248" t="s">
        <v>247</v>
      </c>
      <c r="C6" s="248">
        <v>0</v>
      </c>
      <c r="D6" s="249">
        <v>0</v>
      </c>
      <c r="E6" s="249">
        <v>0</v>
      </c>
      <c r="F6" s="249">
        <v>0</v>
      </c>
      <c r="G6" s="249">
        <v>0</v>
      </c>
      <c r="H6" s="249">
        <v>0</v>
      </c>
      <c r="I6" s="249">
        <v>0</v>
      </c>
      <c r="J6" s="249">
        <v>1</v>
      </c>
      <c r="K6" s="249">
        <v>0</v>
      </c>
      <c r="L6" s="250">
        <v>0</v>
      </c>
      <c r="M6" s="251"/>
      <c r="N6" s="373"/>
    </row>
    <row r="7" spans="1:14" s="252" customFormat="1" ht="12">
      <c r="A7" s="246" t="s">
        <v>153</v>
      </c>
      <c r="B7" s="248">
        <v>6</v>
      </c>
      <c r="C7" s="248">
        <v>0</v>
      </c>
      <c r="D7" s="249">
        <v>0</v>
      </c>
      <c r="E7" s="249">
        <v>0</v>
      </c>
      <c r="F7" s="249">
        <v>0</v>
      </c>
      <c r="G7" s="249">
        <v>0</v>
      </c>
      <c r="H7" s="249">
        <v>0</v>
      </c>
      <c r="I7" s="249">
        <v>0</v>
      </c>
      <c r="J7" s="249">
        <v>1</v>
      </c>
      <c r="K7" s="249">
        <v>0</v>
      </c>
      <c r="L7" s="250">
        <v>5</v>
      </c>
      <c r="M7" s="251">
        <f aca="true" t="shared" si="0" ref="M7:M33">B7+C7-J7-L7+D7</f>
        <v>0</v>
      </c>
      <c r="N7" s="373"/>
    </row>
    <row r="8" spans="1:14" s="252" customFormat="1" ht="12">
      <c r="A8" s="246" t="s">
        <v>2</v>
      </c>
      <c r="B8" s="248">
        <v>3</v>
      </c>
      <c r="C8" s="248">
        <v>0</v>
      </c>
      <c r="D8" s="249">
        <v>0</v>
      </c>
      <c r="E8" s="249">
        <v>1</v>
      </c>
      <c r="F8" s="249">
        <v>0</v>
      </c>
      <c r="G8" s="249">
        <v>0</v>
      </c>
      <c r="H8" s="249">
        <v>0</v>
      </c>
      <c r="I8" s="249">
        <v>1</v>
      </c>
      <c r="J8" s="249">
        <v>0</v>
      </c>
      <c r="K8" s="249">
        <v>0</v>
      </c>
      <c r="L8" s="250">
        <v>3</v>
      </c>
      <c r="M8" s="251">
        <f t="shared" si="0"/>
        <v>0</v>
      </c>
      <c r="N8" s="373"/>
    </row>
    <row r="9" spans="1:14" s="252" customFormat="1" ht="12">
      <c r="A9" s="246" t="s">
        <v>3</v>
      </c>
      <c r="B9" s="248">
        <v>10</v>
      </c>
      <c r="C9" s="248">
        <v>2</v>
      </c>
      <c r="D9" s="249">
        <v>0</v>
      </c>
      <c r="E9" s="249">
        <v>0</v>
      </c>
      <c r="F9" s="249">
        <v>0</v>
      </c>
      <c r="G9" s="249">
        <v>0</v>
      </c>
      <c r="H9" s="249">
        <v>0</v>
      </c>
      <c r="I9" s="249">
        <v>0</v>
      </c>
      <c r="J9" s="249">
        <v>0</v>
      </c>
      <c r="K9" s="249">
        <v>0</v>
      </c>
      <c r="L9" s="250">
        <v>12</v>
      </c>
      <c r="M9" s="251">
        <f t="shared" si="0"/>
        <v>0</v>
      </c>
      <c r="N9" s="373"/>
    </row>
    <row r="10" spans="1:14" s="252" customFormat="1" ht="12">
      <c r="A10" s="246" t="s">
        <v>4</v>
      </c>
      <c r="B10" s="248">
        <v>15</v>
      </c>
      <c r="C10" s="248">
        <v>1</v>
      </c>
      <c r="D10" s="249">
        <v>2</v>
      </c>
      <c r="E10" s="249">
        <v>0</v>
      </c>
      <c r="F10" s="249">
        <v>0</v>
      </c>
      <c r="G10" s="249">
        <v>0</v>
      </c>
      <c r="H10" s="249">
        <v>1</v>
      </c>
      <c r="I10" s="249">
        <v>1</v>
      </c>
      <c r="J10" s="249">
        <v>0</v>
      </c>
      <c r="K10" s="249">
        <v>0</v>
      </c>
      <c r="L10" s="250">
        <v>18</v>
      </c>
      <c r="M10" s="251">
        <f t="shared" si="0"/>
        <v>0</v>
      </c>
      <c r="N10" s="373"/>
    </row>
    <row r="11" spans="1:14" s="252" customFormat="1" ht="12">
      <c r="A11" s="246" t="s">
        <v>176</v>
      </c>
      <c r="B11" s="248">
        <v>1</v>
      </c>
      <c r="C11" s="248">
        <v>0</v>
      </c>
      <c r="D11" s="249">
        <v>0</v>
      </c>
      <c r="E11" s="249">
        <v>0</v>
      </c>
      <c r="F11" s="249">
        <v>0</v>
      </c>
      <c r="G11" s="249">
        <v>0</v>
      </c>
      <c r="H11" s="249">
        <v>0</v>
      </c>
      <c r="I11" s="249">
        <v>0</v>
      </c>
      <c r="J11" s="249">
        <v>0</v>
      </c>
      <c r="K11" s="249">
        <v>0</v>
      </c>
      <c r="L11" s="250">
        <v>1</v>
      </c>
      <c r="M11" s="251">
        <f t="shared" si="0"/>
        <v>0</v>
      </c>
      <c r="N11" s="373"/>
    </row>
    <row r="12" spans="1:14" s="252" customFormat="1" ht="12">
      <c r="A12" s="246" t="s">
        <v>105</v>
      </c>
      <c r="B12" s="248">
        <v>6</v>
      </c>
      <c r="C12" s="248">
        <v>0</v>
      </c>
      <c r="D12" s="249">
        <v>0</v>
      </c>
      <c r="E12" s="249">
        <v>0</v>
      </c>
      <c r="F12" s="249">
        <v>0</v>
      </c>
      <c r="G12" s="249">
        <v>0</v>
      </c>
      <c r="H12" s="249">
        <v>0</v>
      </c>
      <c r="I12" s="249">
        <v>0</v>
      </c>
      <c r="J12" s="249">
        <v>3</v>
      </c>
      <c r="K12" s="249">
        <v>0</v>
      </c>
      <c r="L12" s="250">
        <v>3</v>
      </c>
      <c r="M12" s="251">
        <f t="shared" si="0"/>
        <v>0</v>
      </c>
      <c r="N12" s="373"/>
    </row>
    <row r="13" spans="1:14" s="252" customFormat="1" ht="12">
      <c r="A13" s="246" t="s">
        <v>5</v>
      </c>
      <c r="B13" s="248">
        <v>110</v>
      </c>
      <c r="C13" s="248">
        <v>3</v>
      </c>
      <c r="D13" s="249">
        <v>2</v>
      </c>
      <c r="E13" s="249">
        <v>4</v>
      </c>
      <c r="F13" s="249">
        <v>0</v>
      </c>
      <c r="G13" s="249">
        <v>1</v>
      </c>
      <c r="H13" s="249">
        <v>1</v>
      </c>
      <c r="I13" s="249">
        <v>6</v>
      </c>
      <c r="J13" s="249">
        <v>9</v>
      </c>
      <c r="K13" s="249">
        <v>3</v>
      </c>
      <c r="L13" s="250">
        <v>106</v>
      </c>
      <c r="M13" s="251">
        <f t="shared" si="0"/>
        <v>0</v>
      </c>
      <c r="N13" s="373"/>
    </row>
    <row r="14" spans="1:14" s="252" customFormat="1" ht="12">
      <c r="A14" s="253" t="s">
        <v>6</v>
      </c>
      <c r="B14" s="254">
        <v>198</v>
      </c>
      <c r="C14" s="255">
        <v>6</v>
      </c>
      <c r="D14" s="255">
        <v>4</v>
      </c>
      <c r="E14" s="255">
        <v>6</v>
      </c>
      <c r="F14" s="255">
        <v>0</v>
      </c>
      <c r="G14" s="255">
        <v>1</v>
      </c>
      <c r="H14" s="255">
        <v>2</v>
      </c>
      <c r="I14" s="255">
        <v>9</v>
      </c>
      <c r="J14" s="255">
        <v>17</v>
      </c>
      <c r="K14" s="255">
        <v>4</v>
      </c>
      <c r="L14" s="255">
        <v>191</v>
      </c>
      <c r="M14" s="251">
        <f t="shared" si="0"/>
        <v>0</v>
      </c>
      <c r="N14" s="373"/>
    </row>
    <row r="15" spans="1:14" s="252" customFormat="1" ht="12">
      <c r="A15" s="246" t="s">
        <v>26</v>
      </c>
      <c r="B15" s="248">
        <v>6</v>
      </c>
      <c r="C15" s="248">
        <v>0</v>
      </c>
      <c r="D15" s="249">
        <v>0</v>
      </c>
      <c r="E15" s="249">
        <v>0</v>
      </c>
      <c r="F15" s="249">
        <v>0</v>
      </c>
      <c r="G15" s="249">
        <v>0</v>
      </c>
      <c r="H15" s="249">
        <v>0</v>
      </c>
      <c r="I15" s="249">
        <v>0</v>
      </c>
      <c r="J15" s="249">
        <v>1</v>
      </c>
      <c r="K15" s="249">
        <v>0</v>
      </c>
      <c r="L15" s="250">
        <v>5</v>
      </c>
      <c r="M15" s="251">
        <f t="shared" si="0"/>
        <v>0</v>
      </c>
      <c r="N15" s="373"/>
    </row>
    <row r="16" spans="1:14" s="252" customFormat="1" ht="12">
      <c r="A16" s="246" t="s">
        <v>20</v>
      </c>
      <c r="B16" s="248">
        <v>13</v>
      </c>
      <c r="C16" s="248">
        <v>0</v>
      </c>
      <c r="D16" s="249">
        <v>0</v>
      </c>
      <c r="E16" s="249">
        <v>0</v>
      </c>
      <c r="F16" s="249">
        <v>0</v>
      </c>
      <c r="G16" s="249">
        <v>0</v>
      </c>
      <c r="H16" s="249">
        <v>0</v>
      </c>
      <c r="I16" s="249">
        <v>0</v>
      </c>
      <c r="J16" s="249">
        <v>1</v>
      </c>
      <c r="K16" s="249">
        <v>0</v>
      </c>
      <c r="L16" s="250">
        <v>12</v>
      </c>
      <c r="M16" s="251">
        <f t="shared" si="0"/>
        <v>0</v>
      </c>
      <c r="N16" s="373"/>
    </row>
    <row r="17" spans="1:14" s="252" customFormat="1" ht="12">
      <c r="A17" s="246" t="s">
        <v>43</v>
      </c>
      <c r="B17" s="248">
        <v>2</v>
      </c>
      <c r="C17" s="248">
        <v>0</v>
      </c>
      <c r="D17" s="249">
        <v>0</v>
      </c>
      <c r="E17" s="249">
        <v>0</v>
      </c>
      <c r="F17" s="249">
        <v>0</v>
      </c>
      <c r="G17" s="249">
        <v>0</v>
      </c>
      <c r="H17" s="249">
        <v>0</v>
      </c>
      <c r="I17" s="249">
        <v>0</v>
      </c>
      <c r="J17" s="249">
        <v>0</v>
      </c>
      <c r="K17" s="249">
        <v>0</v>
      </c>
      <c r="L17" s="250">
        <v>2</v>
      </c>
      <c r="M17" s="251"/>
      <c r="N17" s="373"/>
    </row>
    <row r="18" spans="1:14" s="252" customFormat="1" ht="12">
      <c r="A18" s="246" t="s">
        <v>39</v>
      </c>
      <c r="B18" s="248">
        <v>4</v>
      </c>
      <c r="C18" s="248">
        <v>0</v>
      </c>
      <c r="D18" s="249">
        <v>0</v>
      </c>
      <c r="E18" s="249">
        <v>0</v>
      </c>
      <c r="F18" s="249">
        <v>0</v>
      </c>
      <c r="G18" s="249">
        <v>0</v>
      </c>
      <c r="H18" s="249">
        <v>0</v>
      </c>
      <c r="I18" s="249">
        <v>0</v>
      </c>
      <c r="J18" s="249">
        <v>0</v>
      </c>
      <c r="K18" s="249">
        <v>0</v>
      </c>
      <c r="L18" s="250">
        <v>4</v>
      </c>
      <c r="M18" s="251">
        <f t="shared" si="0"/>
        <v>0</v>
      </c>
      <c r="N18" s="373"/>
    </row>
    <row r="19" spans="1:14" s="252" customFormat="1" ht="12">
      <c r="A19" s="246" t="s">
        <v>218</v>
      </c>
      <c r="B19" s="248">
        <v>1</v>
      </c>
      <c r="C19" s="248">
        <v>0</v>
      </c>
      <c r="D19" s="249">
        <v>0</v>
      </c>
      <c r="E19" s="249">
        <v>0</v>
      </c>
      <c r="F19" s="249">
        <v>0</v>
      </c>
      <c r="G19" s="249">
        <v>0</v>
      </c>
      <c r="H19" s="249">
        <v>0</v>
      </c>
      <c r="I19" s="249">
        <v>0</v>
      </c>
      <c r="J19" s="249">
        <v>0</v>
      </c>
      <c r="K19" s="249">
        <v>0</v>
      </c>
      <c r="L19" s="250">
        <v>1</v>
      </c>
      <c r="M19" s="251">
        <f t="shared" si="0"/>
        <v>0</v>
      </c>
      <c r="N19" s="373"/>
    </row>
    <row r="20" spans="1:14" s="252" customFormat="1" ht="12">
      <c r="A20" s="246" t="s">
        <v>17</v>
      </c>
      <c r="B20" s="248">
        <v>10</v>
      </c>
      <c r="C20" s="248">
        <v>0</v>
      </c>
      <c r="D20" s="249">
        <v>0</v>
      </c>
      <c r="E20" s="249">
        <v>0</v>
      </c>
      <c r="F20" s="249">
        <v>0</v>
      </c>
      <c r="G20" s="249">
        <v>0</v>
      </c>
      <c r="H20" s="249">
        <v>0</v>
      </c>
      <c r="I20" s="249">
        <v>0</v>
      </c>
      <c r="J20" s="249">
        <v>0</v>
      </c>
      <c r="K20" s="249">
        <v>0</v>
      </c>
      <c r="L20" s="250">
        <v>10</v>
      </c>
      <c r="M20" s="251">
        <f t="shared" si="0"/>
        <v>0</v>
      </c>
      <c r="N20" s="373"/>
    </row>
    <row r="21" spans="1:14" s="252" customFormat="1" ht="12">
      <c r="A21" s="246" t="s">
        <v>25</v>
      </c>
      <c r="B21" s="248">
        <v>1</v>
      </c>
      <c r="C21" s="248">
        <v>0</v>
      </c>
      <c r="D21" s="249">
        <v>0</v>
      </c>
      <c r="E21" s="249">
        <v>0</v>
      </c>
      <c r="F21" s="249">
        <v>0</v>
      </c>
      <c r="G21" s="249">
        <v>0</v>
      </c>
      <c r="H21" s="249">
        <v>0</v>
      </c>
      <c r="I21" s="249">
        <v>0</v>
      </c>
      <c r="J21" s="249">
        <v>0</v>
      </c>
      <c r="K21" s="249">
        <v>0</v>
      </c>
      <c r="L21" s="250">
        <v>1</v>
      </c>
      <c r="M21" s="251">
        <f t="shared" si="0"/>
        <v>0</v>
      </c>
      <c r="N21" s="373"/>
    </row>
    <row r="22" spans="1:14" s="252" customFormat="1" ht="12">
      <c r="A22" s="246" t="s">
        <v>177</v>
      </c>
      <c r="B22" s="248">
        <v>2</v>
      </c>
      <c r="C22" s="248">
        <v>0</v>
      </c>
      <c r="D22" s="249">
        <v>0</v>
      </c>
      <c r="E22" s="249">
        <v>0</v>
      </c>
      <c r="F22" s="249">
        <v>0</v>
      </c>
      <c r="G22" s="249">
        <v>0</v>
      </c>
      <c r="H22" s="249">
        <v>0</v>
      </c>
      <c r="I22" s="249">
        <v>0</v>
      </c>
      <c r="J22" s="249">
        <v>0</v>
      </c>
      <c r="K22" s="249">
        <v>0</v>
      </c>
      <c r="L22" s="250">
        <v>2</v>
      </c>
      <c r="M22" s="251">
        <f t="shared" si="0"/>
        <v>0</v>
      </c>
      <c r="N22" s="373"/>
    </row>
    <row r="23" spans="1:14" s="252" customFormat="1" ht="12">
      <c r="A23" s="246" t="s">
        <v>23</v>
      </c>
      <c r="B23" s="248">
        <v>2</v>
      </c>
      <c r="C23" s="248">
        <v>0</v>
      </c>
      <c r="D23" s="249">
        <v>0</v>
      </c>
      <c r="E23" s="249">
        <v>0</v>
      </c>
      <c r="F23" s="249">
        <v>0</v>
      </c>
      <c r="G23" s="249">
        <v>0</v>
      </c>
      <c r="H23" s="249">
        <v>0</v>
      </c>
      <c r="I23" s="249">
        <v>0</v>
      </c>
      <c r="J23" s="249">
        <v>0</v>
      </c>
      <c r="K23" s="249">
        <v>0</v>
      </c>
      <c r="L23" s="250">
        <v>2</v>
      </c>
      <c r="M23" s="251">
        <f t="shared" si="0"/>
        <v>0</v>
      </c>
      <c r="N23" s="373"/>
    </row>
    <row r="24" spans="1:14" s="252" customFormat="1" ht="12">
      <c r="A24" s="246" t="s">
        <v>18</v>
      </c>
      <c r="B24" s="248">
        <v>1</v>
      </c>
      <c r="C24" s="248">
        <v>0</v>
      </c>
      <c r="D24" s="249">
        <v>0</v>
      </c>
      <c r="E24" s="249">
        <v>0</v>
      </c>
      <c r="F24" s="249">
        <v>0</v>
      </c>
      <c r="G24" s="249">
        <v>0</v>
      </c>
      <c r="H24" s="249">
        <v>0</v>
      </c>
      <c r="I24" s="249">
        <v>0</v>
      </c>
      <c r="J24" s="249">
        <v>0</v>
      </c>
      <c r="K24" s="249">
        <v>0</v>
      </c>
      <c r="L24" s="250">
        <v>1</v>
      </c>
      <c r="M24" s="251">
        <f t="shared" si="0"/>
        <v>0</v>
      </c>
      <c r="N24" s="373"/>
    </row>
    <row r="25" spans="1:14" s="252" customFormat="1" ht="12">
      <c r="A25" s="246" t="s">
        <v>110</v>
      </c>
      <c r="B25" s="248">
        <v>1</v>
      </c>
      <c r="C25" s="248">
        <v>0</v>
      </c>
      <c r="D25" s="249">
        <v>0</v>
      </c>
      <c r="E25" s="249">
        <v>0</v>
      </c>
      <c r="F25" s="249">
        <v>0</v>
      </c>
      <c r="G25" s="249">
        <v>0</v>
      </c>
      <c r="H25" s="249">
        <v>0</v>
      </c>
      <c r="I25" s="249">
        <v>0</v>
      </c>
      <c r="J25" s="249">
        <v>0</v>
      </c>
      <c r="K25" s="249">
        <v>0</v>
      </c>
      <c r="L25" s="250">
        <v>1</v>
      </c>
      <c r="M25" s="251">
        <f t="shared" si="0"/>
        <v>0</v>
      </c>
      <c r="N25" s="373"/>
    </row>
    <row r="26" spans="1:14" s="252" customFormat="1" ht="12">
      <c r="A26" s="246" t="s">
        <v>15</v>
      </c>
      <c r="B26" s="248">
        <v>27</v>
      </c>
      <c r="C26" s="248">
        <v>1</v>
      </c>
      <c r="D26" s="249">
        <v>0</v>
      </c>
      <c r="E26" s="249">
        <v>0</v>
      </c>
      <c r="F26" s="249">
        <v>0</v>
      </c>
      <c r="G26" s="249">
        <v>0</v>
      </c>
      <c r="H26" s="249">
        <v>0</v>
      </c>
      <c r="I26" s="249">
        <v>0</v>
      </c>
      <c r="J26" s="249">
        <v>0</v>
      </c>
      <c r="K26" s="249">
        <v>0</v>
      </c>
      <c r="L26" s="250">
        <v>28</v>
      </c>
      <c r="M26" s="251">
        <f t="shared" si="0"/>
        <v>0</v>
      </c>
      <c r="N26" s="373"/>
    </row>
    <row r="27" spans="1:14" s="252" customFormat="1" ht="12">
      <c r="A27" s="246" t="s">
        <v>48</v>
      </c>
      <c r="B27" s="248">
        <v>21</v>
      </c>
      <c r="C27" s="248">
        <v>0</v>
      </c>
      <c r="D27" s="249">
        <v>0</v>
      </c>
      <c r="E27" s="249">
        <v>0</v>
      </c>
      <c r="F27" s="249">
        <v>0</v>
      </c>
      <c r="G27" s="249">
        <v>0</v>
      </c>
      <c r="H27" s="249">
        <v>0</v>
      </c>
      <c r="I27" s="249">
        <v>0</v>
      </c>
      <c r="J27" s="249">
        <v>2</v>
      </c>
      <c r="K27" s="249">
        <v>0</v>
      </c>
      <c r="L27" s="250">
        <v>19</v>
      </c>
      <c r="M27" s="251">
        <f t="shared" si="0"/>
        <v>0</v>
      </c>
      <c r="N27" s="373"/>
    </row>
    <row r="28" spans="1:14" s="252" customFormat="1" ht="12">
      <c r="A28" s="246" t="s">
        <v>36</v>
      </c>
      <c r="B28" s="248">
        <v>96</v>
      </c>
      <c r="C28" s="248">
        <v>4</v>
      </c>
      <c r="D28" s="249">
        <v>0</v>
      </c>
      <c r="E28" s="249">
        <v>2</v>
      </c>
      <c r="F28" s="249">
        <v>1</v>
      </c>
      <c r="G28" s="249">
        <v>1</v>
      </c>
      <c r="H28" s="249">
        <v>1</v>
      </c>
      <c r="I28" s="249">
        <v>5</v>
      </c>
      <c r="J28" s="249">
        <v>3</v>
      </c>
      <c r="K28" s="249">
        <v>1</v>
      </c>
      <c r="L28" s="250">
        <v>97</v>
      </c>
      <c r="M28" s="251">
        <f t="shared" si="0"/>
        <v>0</v>
      </c>
      <c r="N28" s="373"/>
    </row>
    <row r="29" spans="1:14" s="252" customFormat="1" ht="12">
      <c r="A29" s="246" t="s">
        <v>21</v>
      </c>
      <c r="B29" s="248">
        <v>3</v>
      </c>
      <c r="C29" s="248">
        <v>0</v>
      </c>
      <c r="D29" s="249">
        <v>0</v>
      </c>
      <c r="E29" s="249">
        <v>0</v>
      </c>
      <c r="F29" s="249">
        <v>0</v>
      </c>
      <c r="G29" s="249">
        <v>0</v>
      </c>
      <c r="H29" s="249">
        <v>0</v>
      </c>
      <c r="I29" s="249">
        <v>0</v>
      </c>
      <c r="J29" s="249">
        <v>0</v>
      </c>
      <c r="K29" s="249">
        <v>0</v>
      </c>
      <c r="L29" s="250">
        <v>3</v>
      </c>
      <c r="M29" s="251">
        <f t="shared" si="0"/>
        <v>0</v>
      </c>
      <c r="N29" s="373"/>
    </row>
    <row r="30" spans="1:14" s="252" customFormat="1" ht="12">
      <c r="A30" s="246" t="s">
        <v>217</v>
      </c>
      <c r="B30" s="248">
        <v>1</v>
      </c>
      <c r="C30" s="248">
        <v>0</v>
      </c>
      <c r="D30" s="249">
        <v>0</v>
      </c>
      <c r="E30" s="249">
        <v>0</v>
      </c>
      <c r="F30" s="249">
        <v>0</v>
      </c>
      <c r="G30" s="249">
        <v>0</v>
      </c>
      <c r="H30" s="249">
        <v>0</v>
      </c>
      <c r="I30" s="249">
        <v>0</v>
      </c>
      <c r="J30" s="249">
        <v>0</v>
      </c>
      <c r="K30" s="249">
        <v>0</v>
      </c>
      <c r="L30" s="250">
        <v>1</v>
      </c>
      <c r="M30" s="251">
        <f t="shared" si="0"/>
        <v>0</v>
      </c>
      <c r="N30" s="373"/>
    </row>
    <row r="31" spans="1:14" s="252" customFormat="1" ht="12">
      <c r="A31" s="246" t="s">
        <v>24</v>
      </c>
      <c r="B31" s="248">
        <v>7</v>
      </c>
      <c r="C31" s="248">
        <v>1</v>
      </c>
      <c r="D31" s="249">
        <v>0</v>
      </c>
      <c r="E31" s="249">
        <v>1</v>
      </c>
      <c r="F31" s="249">
        <v>0</v>
      </c>
      <c r="G31" s="249">
        <v>2</v>
      </c>
      <c r="H31" s="249">
        <v>0</v>
      </c>
      <c r="I31" s="249">
        <v>3</v>
      </c>
      <c r="J31" s="249">
        <v>0</v>
      </c>
      <c r="K31" s="249">
        <v>0</v>
      </c>
      <c r="L31" s="250">
        <v>8</v>
      </c>
      <c r="M31" s="251">
        <f>B31+C31-J31-L31+D31</f>
        <v>0</v>
      </c>
      <c r="N31" s="373"/>
    </row>
    <row r="32" spans="1:14" s="252" customFormat="1" ht="12">
      <c r="A32" s="246" t="s">
        <v>106</v>
      </c>
      <c r="B32" s="248">
        <v>9</v>
      </c>
      <c r="C32" s="248">
        <v>0</v>
      </c>
      <c r="D32" s="249">
        <v>0</v>
      </c>
      <c r="E32" s="249">
        <v>0</v>
      </c>
      <c r="F32" s="249">
        <v>0</v>
      </c>
      <c r="G32" s="249">
        <v>0</v>
      </c>
      <c r="H32" s="249">
        <v>0</v>
      </c>
      <c r="I32" s="249">
        <v>0</v>
      </c>
      <c r="J32" s="249">
        <v>0</v>
      </c>
      <c r="K32" s="249">
        <v>0</v>
      </c>
      <c r="L32" s="250">
        <v>9</v>
      </c>
      <c r="M32" s="251">
        <f t="shared" si="0"/>
        <v>0</v>
      </c>
      <c r="N32" s="373"/>
    </row>
    <row r="33" spans="1:14" s="252" customFormat="1" ht="12">
      <c r="A33" s="246" t="s">
        <v>42</v>
      </c>
      <c r="B33" s="248">
        <v>15</v>
      </c>
      <c r="C33" s="248">
        <v>0</v>
      </c>
      <c r="D33" s="249">
        <v>0</v>
      </c>
      <c r="E33" s="249">
        <v>1</v>
      </c>
      <c r="F33" s="249">
        <v>0</v>
      </c>
      <c r="G33" s="249">
        <v>0</v>
      </c>
      <c r="H33" s="249">
        <v>0</v>
      </c>
      <c r="I33" s="249">
        <v>1</v>
      </c>
      <c r="J33" s="249">
        <v>0</v>
      </c>
      <c r="K33" s="249">
        <v>0</v>
      </c>
      <c r="L33" s="250">
        <v>15</v>
      </c>
      <c r="M33" s="251">
        <f t="shared" si="0"/>
        <v>0</v>
      </c>
      <c r="N33" s="373"/>
    </row>
    <row r="34" spans="1:14" s="252" customFormat="1" ht="12">
      <c r="A34" s="246" t="s">
        <v>47</v>
      </c>
      <c r="B34" s="248">
        <v>6</v>
      </c>
      <c r="C34" s="248">
        <v>0</v>
      </c>
      <c r="D34" s="249">
        <v>0</v>
      </c>
      <c r="E34" s="249">
        <v>1</v>
      </c>
      <c r="F34" s="249">
        <v>0</v>
      </c>
      <c r="G34" s="249">
        <v>0</v>
      </c>
      <c r="H34" s="249">
        <v>0</v>
      </c>
      <c r="I34" s="249">
        <v>1</v>
      </c>
      <c r="J34" s="249">
        <v>0</v>
      </c>
      <c r="K34" s="249">
        <v>0</v>
      </c>
      <c r="L34" s="250">
        <v>6</v>
      </c>
      <c r="M34" s="251"/>
      <c r="N34" s="373"/>
    </row>
    <row r="35" spans="1:14" s="252" customFormat="1" ht="12">
      <c r="A35" s="246" t="s">
        <v>19</v>
      </c>
      <c r="B35" s="248">
        <v>28</v>
      </c>
      <c r="C35" s="248">
        <v>1</v>
      </c>
      <c r="D35" s="249">
        <v>0</v>
      </c>
      <c r="E35" s="249">
        <v>0</v>
      </c>
      <c r="F35" s="249">
        <v>0</v>
      </c>
      <c r="G35" s="249">
        <v>1</v>
      </c>
      <c r="H35" s="249">
        <v>0</v>
      </c>
      <c r="I35" s="249">
        <v>1</v>
      </c>
      <c r="J35" s="249">
        <v>1</v>
      </c>
      <c r="K35" s="249">
        <v>0</v>
      </c>
      <c r="L35" s="250">
        <v>28</v>
      </c>
      <c r="M35" s="251"/>
      <c r="N35" s="373"/>
    </row>
    <row r="36" spans="1:14" s="252" customFormat="1" ht="12">
      <c r="A36" s="253" t="s">
        <v>27</v>
      </c>
      <c r="B36" s="254">
        <v>256</v>
      </c>
      <c r="C36" s="255">
        <v>7</v>
      </c>
      <c r="D36" s="255">
        <v>0</v>
      </c>
      <c r="E36" s="255">
        <v>5</v>
      </c>
      <c r="F36" s="255">
        <v>1</v>
      </c>
      <c r="G36" s="255">
        <v>4</v>
      </c>
      <c r="H36" s="255">
        <v>1</v>
      </c>
      <c r="I36" s="255">
        <v>11</v>
      </c>
      <c r="J36" s="255">
        <v>8</v>
      </c>
      <c r="K36" s="255">
        <v>1</v>
      </c>
      <c r="L36" s="255">
        <v>255</v>
      </c>
      <c r="M36" s="251"/>
      <c r="N36" s="373"/>
    </row>
    <row r="37" spans="1:14" s="252" customFormat="1" ht="12">
      <c r="A37" s="246" t="s">
        <v>44</v>
      </c>
      <c r="B37" s="248">
        <v>1</v>
      </c>
      <c r="C37" s="248">
        <v>0</v>
      </c>
      <c r="D37" s="249">
        <v>0</v>
      </c>
      <c r="E37" s="249">
        <v>0</v>
      </c>
      <c r="F37" s="249">
        <v>0</v>
      </c>
      <c r="G37" s="249">
        <v>0</v>
      </c>
      <c r="H37" s="249">
        <v>0</v>
      </c>
      <c r="I37" s="249">
        <v>0</v>
      </c>
      <c r="J37" s="249">
        <v>0</v>
      </c>
      <c r="K37" s="249">
        <v>0</v>
      </c>
      <c r="L37" s="250">
        <v>1</v>
      </c>
      <c r="M37" s="251"/>
      <c r="N37" s="373"/>
    </row>
    <row r="38" spans="1:14" s="252" customFormat="1" ht="12">
      <c r="A38" s="253" t="s">
        <v>49</v>
      </c>
      <c r="B38" s="254">
        <v>1</v>
      </c>
      <c r="C38" s="255">
        <v>0</v>
      </c>
      <c r="D38" s="255">
        <v>0</v>
      </c>
      <c r="E38" s="255">
        <v>0</v>
      </c>
      <c r="F38" s="255">
        <v>0</v>
      </c>
      <c r="G38" s="255">
        <v>0</v>
      </c>
      <c r="H38" s="255">
        <v>0</v>
      </c>
      <c r="I38" s="255">
        <v>0</v>
      </c>
      <c r="J38" s="255">
        <v>0</v>
      </c>
      <c r="K38" s="255">
        <v>0</v>
      </c>
      <c r="L38" s="255">
        <v>1</v>
      </c>
      <c r="M38" s="251"/>
      <c r="N38" s="373"/>
    </row>
    <row r="39" spans="1:14" s="252" customFormat="1" ht="12">
      <c r="A39" s="246" t="s">
        <v>7</v>
      </c>
      <c r="B39" s="248">
        <v>6</v>
      </c>
      <c r="C39" s="248">
        <v>0</v>
      </c>
      <c r="D39" s="249">
        <v>0</v>
      </c>
      <c r="E39" s="249">
        <v>0</v>
      </c>
      <c r="F39" s="249">
        <v>0</v>
      </c>
      <c r="G39" s="249">
        <v>0</v>
      </c>
      <c r="H39" s="249">
        <v>0</v>
      </c>
      <c r="I39" s="249">
        <v>0</v>
      </c>
      <c r="J39" s="249">
        <v>0</v>
      </c>
      <c r="K39" s="249">
        <v>0</v>
      </c>
      <c r="L39" s="250">
        <v>6</v>
      </c>
      <c r="M39" s="251"/>
      <c r="N39" s="373"/>
    </row>
    <row r="40" spans="1:14" s="252" customFormat="1" ht="12">
      <c r="A40" s="246" t="s">
        <v>179</v>
      </c>
      <c r="B40" s="248">
        <v>1</v>
      </c>
      <c r="C40" s="248">
        <v>0</v>
      </c>
      <c r="D40" s="249">
        <v>0</v>
      </c>
      <c r="E40" s="249">
        <v>0</v>
      </c>
      <c r="F40" s="249">
        <v>0</v>
      </c>
      <c r="G40" s="249">
        <v>0</v>
      </c>
      <c r="H40" s="249">
        <v>0</v>
      </c>
      <c r="I40" s="249">
        <v>0</v>
      </c>
      <c r="J40" s="249">
        <v>0</v>
      </c>
      <c r="K40" s="249">
        <v>0</v>
      </c>
      <c r="L40" s="250">
        <v>1</v>
      </c>
      <c r="M40" s="251"/>
      <c r="N40" s="373"/>
    </row>
    <row r="41" spans="1:14" s="252" customFormat="1" ht="12">
      <c r="A41" s="246" t="s">
        <v>180</v>
      </c>
      <c r="B41" s="248">
        <v>1</v>
      </c>
      <c r="C41" s="248">
        <v>0</v>
      </c>
      <c r="D41" s="249">
        <v>0</v>
      </c>
      <c r="E41" s="249">
        <v>0</v>
      </c>
      <c r="F41" s="249">
        <v>0</v>
      </c>
      <c r="G41" s="249">
        <v>0</v>
      </c>
      <c r="H41" s="249">
        <v>0</v>
      </c>
      <c r="I41" s="249">
        <v>0</v>
      </c>
      <c r="J41" s="249">
        <v>0</v>
      </c>
      <c r="K41" s="249">
        <v>0</v>
      </c>
      <c r="L41" s="250">
        <v>1</v>
      </c>
      <c r="M41" s="251"/>
      <c r="N41" s="373"/>
    </row>
    <row r="42" spans="1:14" s="252" customFormat="1" ht="12">
      <c r="A42" s="246" t="s">
        <v>107</v>
      </c>
      <c r="B42" s="248">
        <v>1</v>
      </c>
      <c r="C42" s="248">
        <v>0</v>
      </c>
      <c r="D42" s="249">
        <v>0</v>
      </c>
      <c r="E42" s="249">
        <v>0</v>
      </c>
      <c r="F42" s="249">
        <v>0</v>
      </c>
      <c r="G42" s="249">
        <v>0</v>
      </c>
      <c r="H42" s="249">
        <v>0</v>
      </c>
      <c r="I42" s="249">
        <v>0</v>
      </c>
      <c r="J42" s="249">
        <v>0</v>
      </c>
      <c r="K42" s="249">
        <v>0</v>
      </c>
      <c r="L42" s="250">
        <v>1</v>
      </c>
      <c r="M42" s="251"/>
      <c r="N42" s="373"/>
    </row>
    <row r="43" spans="1:14" s="252" customFormat="1" ht="12">
      <c r="A43" s="246" t="s">
        <v>10</v>
      </c>
      <c r="B43" s="248">
        <v>1</v>
      </c>
      <c r="C43" s="248">
        <v>0</v>
      </c>
      <c r="D43" s="249">
        <v>0</v>
      </c>
      <c r="E43" s="249">
        <v>0</v>
      </c>
      <c r="F43" s="249">
        <v>0</v>
      </c>
      <c r="G43" s="249">
        <v>0</v>
      </c>
      <c r="H43" s="249">
        <v>0</v>
      </c>
      <c r="I43" s="249">
        <v>0</v>
      </c>
      <c r="J43" s="249">
        <v>0</v>
      </c>
      <c r="K43" s="249">
        <v>0</v>
      </c>
      <c r="L43" s="250">
        <v>1</v>
      </c>
      <c r="M43" s="251"/>
      <c r="N43" s="373"/>
    </row>
    <row r="44" spans="1:14" s="252" customFormat="1" ht="12">
      <c r="A44" s="246" t="s">
        <v>183</v>
      </c>
      <c r="B44" s="248">
        <v>1</v>
      </c>
      <c r="C44" s="248">
        <v>0</v>
      </c>
      <c r="D44" s="249">
        <v>0</v>
      </c>
      <c r="E44" s="249">
        <v>0</v>
      </c>
      <c r="F44" s="249">
        <v>0</v>
      </c>
      <c r="G44" s="249">
        <v>0</v>
      </c>
      <c r="H44" s="249">
        <v>0</v>
      </c>
      <c r="I44" s="249">
        <v>0</v>
      </c>
      <c r="J44" s="249">
        <v>0</v>
      </c>
      <c r="K44" s="249">
        <v>0</v>
      </c>
      <c r="L44" s="250">
        <v>1</v>
      </c>
      <c r="M44" s="251"/>
      <c r="N44" s="373"/>
    </row>
    <row r="45" spans="1:14" s="252" customFormat="1" ht="12">
      <c r="A45" s="246" t="s">
        <v>11</v>
      </c>
      <c r="B45" s="248">
        <v>19</v>
      </c>
      <c r="C45" s="248">
        <v>0</v>
      </c>
      <c r="D45" s="249">
        <v>0</v>
      </c>
      <c r="E45" s="249">
        <v>0</v>
      </c>
      <c r="F45" s="249">
        <v>0</v>
      </c>
      <c r="G45" s="249">
        <v>0</v>
      </c>
      <c r="H45" s="249">
        <v>0</v>
      </c>
      <c r="I45" s="249">
        <v>0</v>
      </c>
      <c r="J45" s="249">
        <v>0</v>
      </c>
      <c r="K45" s="249">
        <v>0</v>
      </c>
      <c r="L45" s="250">
        <v>19</v>
      </c>
      <c r="M45" s="251"/>
      <c r="N45" s="373"/>
    </row>
    <row r="46" spans="1:14" s="252" customFormat="1" ht="12">
      <c r="A46" s="246" t="s">
        <v>184</v>
      </c>
      <c r="B46" s="248">
        <v>2</v>
      </c>
      <c r="C46" s="248">
        <v>0</v>
      </c>
      <c r="D46" s="249">
        <v>0</v>
      </c>
      <c r="E46" s="249">
        <v>0</v>
      </c>
      <c r="F46" s="249">
        <v>0</v>
      </c>
      <c r="G46" s="249">
        <v>0</v>
      </c>
      <c r="H46" s="249">
        <v>0</v>
      </c>
      <c r="I46" s="249">
        <v>0</v>
      </c>
      <c r="J46" s="249">
        <v>0</v>
      </c>
      <c r="K46" s="249">
        <v>0</v>
      </c>
      <c r="L46" s="250">
        <v>2</v>
      </c>
      <c r="M46" s="251"/>
      <c r="N46" s="373"/>
    </row>
    <row r="47" spans="1:14" s="252" customFormat="1" ht="12">
      <c r="A47" s="246" t="s">
        <v>13</v>
      </c>
      <c r="B47" s="248">
        <v>5</v>
      </c>
      <c r="C47" s="248">
        <v>0</v>
      </c>
      <c r="D47" s="249">
        <v>0</v>
      </c>
      <c r="E47" s="249">
        <v>0</v>
      </c>
      <c r="F47" s="249">
        <v>0</v>
      </c>
      <c r="G47" s="249">
        <v>0</v>
      </c>
      <c r="H47" s="249">
        <v>0</v>
      </c>
      <c r="I47" s="249">
        <v>0</v>
      </c>
      <c r="J47" s="249">
        <v>0</v>
      </c>
      <c r="K47" s="249">
        <v>0</v>
      </c>
      <c r="L47" s="250">
        <v>5</v>
      </c>
      <c r="M47" s="251"/>
      <c r="N47" s="373"/>
    </row>
    <row r="48" spans="1:14" s="252" customFormat="1" ht="12">
      <c r="A48" s="246" t="s">
        <v>46</v>
      </c>
      <c r="B48" s="248">
        <v>1</v>
      </c>
      <c r="C48" s="248">
        <v>0</v>
      </c>
      <c r="D48" s="249">
        <v>0</v>
      </c>
      <c r="E48" s="249">
        <v>0</v>
      </c>
      <c r="F48" s="249">
        <v>0</v>
      </c>
      <c r="G48" s="249">
        <v>0</v>
      </c>
      <c r="H48" s="249">
        <v>0</v>
      </c>
      <c r="I48" s="249">
        <v>0</v>
      </c>
      <c r="J48" s="249">
        <v>0</v>
      </c>
      <c r="K48" s="249">
        <v>0</v>
      </c>
      <c r="L48" s="250">
        <v>1</v>
      </c>
      <c r="M48" s="251"/>
      <c r="N48" s="373"/>
    </row>
    <row r="49" spans="1:14" s="252" customFormat="1" ht="12">
      <c r="A49" s="246" t="s">
        <v>185</v>
      </c>
      <c r="B49" s="248">
        <v>1</v>
      </c>
      <c r="C49" s="248">
        <v>0</v>
      </c>
      <c r="D49" s="249">
        <v>0</v>
      </c>
      <c r="E49" s="249">
        <v>0</v>
      </c>
      <c r="F49" s="249">
        <v>0</v>
      </c>
      <c r="G49" s="249">
        <v>0</v>
      </c>
      <c r="H49" s="249">
        <v>0</v>
      </c>
      <c r="I49" s="249">
        <v>0</v>
      </c>
      <c r="J49" s="249">
        <v>1</v>
      </c>
      <c r="K49" s="249">
        <v>0</v>
      </c>
      <c r="L49" s="250">
        <v>0</v>
      </c>
      <c r="M49" s="251"/>
      <c r="N49" s="373"/>
    </row>
    <row r="50" spans="1:14" s="252" customFormat="1" ht="12">
      <c r="A50" s="253" t="s">
        <v>14</v>
      </c>
      <c r="B50" s="254">
        <v>39</v>
      </c>
      <c r="C50" s="255">
        <v>0</v>
      </c>
      <c r="D50" s="255">
        <v>0</v>
      </c>
      <c r="E50" s="255">
        <v>0</v>
      </c>
      <c r="F50" s="255">
        <v>0</v>
      </c>
      <c r="G50" s="255">
        <v>0</v>
      </c>
      <c r="H50" s="255">
        <v>0</v>
      </c>
      <c r="I50" s="255">
        <v>0</v>
      </c>
      <c r="J50" s="255">
        <v>1</v>
      </c>
      <c r="K50" s="255">
        <v>0</v>
      </c>
      <c r="L50" s="255">
        <v>38</v>
      </c>
      <c r="M50" s="251"/>
      <c r="N50" s="373"/>
    </row>
    <row r="51" spans="1:14" s="256" customFormat="1" ht="12">
      <c r="A51" s="246" t="s">
        <v>28</v>
      </c>
      <c r="B51" s="376">
        <v>9</v>
      </c>
      <c r="C51" s="376">
        <v>0</v>
      </c>
      <c r="D51" s="377">
        <v>0</v>
      </c>
      <c r="E51" s="377">
        <v>0</v>
      </c>
      <c r="F51" s="377">
        <v>0</v>
      </c>
      <c r="G51" s="377">
        <v>0</v>
      </c>
      <c r="H51" s="377">
        <v>0</v>
      </c>
      <c r="I51" s="377">
        <v>0</v>
      </c>
      <c r="J51" s="377">
        <v>1</v>
      </c>
      <c r="K51" s="377">
        <v>0</v>
      </c>
      <c r="L51" s="378">
        <v>8</v>
      </c>
      <c r="M51" s="251"/>
      <c r="N51" s="373"/>
    </row>
    <row r="52" spans="1:14" s="256" customFormat="1" ht="12">
      <c r="A52" s="257" t="s">
        <v>29</v>
      </c>
      <c r="B52" s="258">
        <v>503</v>
      </c>
      <c r="C52" s="258">
        <v>14</v>
      </c>
      <c r="D52" s="258">
        <v>4</v>
      </c>
      <c r="E52" s="258">
        <v>11</v>
      </c>
      <c r="F52" s="258">
        <v>1</v>
      </c>
      <c r="G52" s="258">
        <v>5</v>
      </c>
      <c r="H52" s="258">
        <v>3</v>
      </c>
      <c r="I52" s="258">
        <v>20</v>
      </c>
      <c r="J52" s="258">
        <v>27</v>
      </c>
      <c r="K52" s="258">
        <v>5</v>
      </c>
      <c r="L52" s="258">
        <v>494</v>
      </c>
      <c r="M52" s="251"/>
      <c r="N52" s="373"/>
    </row>
    <row r="53" spans="1:12" ht="12.75">
      <c r="A53" s="391" t="s">
        <v>186</v>
      </c>
      <c r="B53" s="392"/>
      <c r="C53" s="392"/>
      <c r="D53" s="392"/>
      <c r="E53" s="392"/>
      <c r="F53" s="392"/>
      <c r="G53" s="392"/>
      <c r="H53" s="392"/>
      <c r="I53" s="392"/>
      <c r="J53" s="392"/>
      <c r="K53" s="392"/>
      <c r="L53" s="392"/>
    </row>
    <row r="54" spans="1:12" ht="12.75">
      <c r="A54" s="504" t="s">
        <v>187</v>
      </c>
      <c r="B54" s="505"/>
      <c r="C54" s="393"/>
      <c r="D54" s="393"/>
      <c r="E54" s="393"/>
      <c r="F54" s="393"/>
      <c r="G54" s="393"/>
      <c r="H54" s="393"/>
      <c r="I54" s="393"/>
      <c r="J54" s="393"/>
      <c r="K54" s="393"/>
      <c r="L54" s="393"/>
    </row>
    <row r="55" spans="1:12" ht="27" customHeight="1">
      <c r="A55" s="495" t="s">
        <v>188</v>
      </c>
      <c r="B55" s="497"/>
      <c r="C55" s="497"/>
      <c r="D55" s="497"/>
      <c r="E55" s="497"/>
      <c r="F55" s="497"/>
      <c r="G55" s="497"/>
      <c r="H55" s="497"/>
      <c r="I55" s="497"/>
      <c r="J55" s="497"/>
      <c r="K55" s="497"/>
      <c r="L55" s="497"/>
    </row>
    <row r="56" spans="1:12" ht="23.25" customHeight="1">
      <c r="A56" s="495" t="s">
        <v>189</v>
      </c>
      <c r="B56" s="496"/>
      <c r="C56" s="496"/>
      <c r="D56" s="496"/>
      <c r="E56" s="496"/>
      <c r="F56" s="496"/>
      <c r="G56" s="496"/>
      <c r="H56" s="496"/>
      <c r="I56" s="496"/>
      <c r="J56" s="496"/>
      <c r="K56" s="496"/>
      <c r="L56" s="496"/>
    </row>
    <row r="57" spans="1:12" ht="24.75" customHeight="1">
      <c r="A57" s="495" t="s">
        <v>214</v>
      </c>
      <c r="B57" s="497"/>
      <c r="C57" s="497"/>
      <c r="D57" s="497"/>
      <c r="E57" s="497"/>
      <c r="F57" s="497"/>
      <c r="G57" s="497"/>
      <c r="H57" s="497"/>
      <c r="I57" s="497"/>
      <c r="J57" s="497"/>
      <c r="K57" s="497"/>
      <c r="L57" s="497"/>
    </row>
    <row r="58" spans="2:12" ht="12.75">
      <c r="B58" s="429"/>
      <c r="C58" s="429"/>
      <c r="D58" s="429"/>
      <c r="E58" s="429"/>
      <c r="F58" s="429"/>
      <c r="G58" s="429"/>
      <c r="H58" s="429"/>
      <c r="I58" s="429"/>
      <c r="J58" s="429"/>
      <c r="K58" s="429"/>
      <c r="L58" s="429"/>
    </row>
    <row r="60" spans="2:12" ht="12.75">
      <c r="B60" s="429"/>
      <c r="C60" s="429"/>
      <c r="D60" s="429"/>
      <c r="E60" s="429"/>
      <c r="F60" s="429"/>
      <c r="G60" s="429"/>
      <c r="H60" s="429"/>
      <c r="I60" s="429"/>
      <c r="J60" s="429"/>
      <c r="K60" s="429"/>
      <c r="L60" s="429"/>
    </row>
  </sheetData>
  <mergeCells count="6">
    <mergeCell ref="A56:L56"/>
    <mergeCell ref="A57:L57"/>
    <mergeCell ref="A1:L1"/>
    <mergeCell ref="A2:L2"/>
    <mergeCell ref="A54:B54"/>
    <mergeCell ref="A55:L55"/>
  </mergeCells>
  <printOptions horizontalCentered="1"/>
  <pageMargins left="0.3937007874015748" right="0.3937007874015748" top="0.17" bottom="0.35433070866141736" header="0.15748031496062992" footer="0.15748031496062992"/>
  <pageSetup horizontalDpi="600" verticalDpi="600" orientation="portrait" paperSize="9" scale="90" r:id="rId1"/>
  <headerFooter alignWithMargins="0">
    <oddFooter>&amp;CStránka &amp;P</oddFooter>
  </headerFooter>
  <rowBreaks count="1" manualBreakCount="1">
    <brk id="57" max="11" man="1"/>
  </rowBreaks>
</worksheet>
</file>

<file path=xl/worksheets/sheet12.xml><?xml version="1.0" encoding="utf-8"?>
<worksheet xmlns="http://schemas.openxmlformats.org/spreadsheetml/2006/main" xmlns:r="http://schemas.openxmlformats.org/officeDocument/2006/relationships">
  <dimension ref="A1:L64"/>
  <sheetViews>
    <sheetView view="pageBreakPreview" zoomScaleSheetLayoutView="100" workbookViewId="0" topLeftCell="A29">
      <selection activeCell="K61" sqref="K61"/>
    </sheetView>
  </sheetViews>
  <sheetFormatPr defaultColWidth="9.140625" defaultRowHeight="12.75"/>
  <cols>
    <col min="1" max="1" width="14.00390625" style="271" customWidth="1"/>
    <col min="2" max="2" width="9.421875" style="271" customWidth="1"/>
    <col min="3" max="9" width="8.00390625" style="271" customWidth="1"/>
    <col min="10" max="10" width="9.421875" style="271" customWidth="1"/>
    <col min="11" max="11" width="9.57421875" style="284" bestFit="1" customWidth="1"/>
    <col min="12" max="16384" width="9.140625" style="271" customWidth="1"/>
  </cols>
  <sheetData>
    <row r="1" spans="1:11" s="262" customFormat="1" ht="15.75">
      <c r="A1" s="511" t="s">
        <v>190</v>
      </c>
      <c r="B1" s="512"/>
      <c r="C1" s="512"/>
      <c r="D1" s="512"/>
      <c r="E1" s="512"/>
      <c r="F1" s="512"/>
      <c r="G1" s="512"/>
      <c r="H1" s="512"/>
      <c r="I1" s="512"/>
      <c r="J1" s="513"/>
      <c r="K1" s="261"/>
    </row>
    <row r="2" spans="1:11" s="262" customFormat="1" ht="15" customHeight="1">
      <c r="A2" s="263"/>
      <c r="B2" s="514" t="str">
        <f>LOWER(Nastavení!B1)</f>
        <v>prosinec 2009</v>
      </c>
      <c r="C2" s="515"/>
      <c r="D2" s="515"/>
      <c r="E2" s="515"/>
      <c r="F2" s="515"/>
      <c r="G2" s="515"/>
      <c r="H2" s="515"/>
      <c r="I2" s="516"/>
      <c r="J2" s="517" t="s">
        <v>191</v>
      </c>
      <c r="K2" s="261"/>
    </row>
    <row r="3" spans="1:11" s="267" customFormat="1" ht="6.75" customHeight="1">
      <c r="A3" s="264"/>
      <c r="B3" s="265"/>
      <c r="C3" s="265"/>
      <c r="D3" s="265"/>
      <c r="E3" s="265"/>
      <c r="F3" s="265"/>
      <c r="G3" s="265"/>
      <c r="H3" s="265"/>
      <c r="I3" s="265"/>
      <c r="J3" s="518"/>
      <c r="K3" s="266"/>
    </row>
    <row r="4" spans="1:11" ht="65.25" customHeight="1">
      <c r="A4" s="354" t="s">
        <v>0</v>
      </c>
      <c r="B4" s="268" t="str">
        <f>CONCATENATE("Počet účastníků řízení k ",DAY(Nastavení!B2),".",MONTH(Nastavení!B2),".",YEAR(Nastavení!B2),"*")</f>
        <v>Počet účastníků řízení k 1.12.2009*</v>
      </c>
      <c r="C4" s="269" t="s">
        <v>192</v>
      </c>
      <c r="D4" s="269" t="s">
        <v>193</v>
      </c>
      <c r="E4" s="269" t="s">
        <v>194</v>
      </c>
      <c r="F4" s="269" t="s">
        <v>50</v>
      </c>
      <c r="G4" s="269" t="s">
        <v>195</v>
      </c>
      <c r="H4" s="269" t="s">
        <v>171</v>
      </c>
      <c r="I4" s="269" t="s">
        <v>196</v>
      </c>
      <c r="J4" s="269" t="str">
        <f>CONCATENATE("Počet účastníků řízení k ",DAY(Nastavení!B3),".",MONTH(Nastavení!B3),".",YEAR(Nastavení!B3),"*")</f>
        <v>Počet účastníků řízení k 31.12.2009*</v>
      </c>
      <c r="K4" s="270"/>
    </row>
    <row r="5" spans="1:12" ht="15.75" customHeight="1">
      <c r="A5" s="272" t="s">
        <v>1</v>
      </c>
      <c r="B5" s="273">
        <v>3</v>
      </c>
      <c r="C5" s="273">
        <v>2</v>
      </c>
      <c r="D5" s="274">
        <v>0</v>
      </c>
      <c r="E5" s="274">
        <v>0</v>
      </c>
      <c r="F5" s="274">
        <v>0</v>
      </c>
      <c r="G5" s="274">
        <v>0</v>
      </c>
      <c r="H5" s="274">
        <v>0</v>
      </c>
      <c r="I5" s="274">
        <v>0</v>
      </c>
      <c r="J5" s="275">
        <v>5</v>
      </c>
      <c r="K5" s="276">
        <f>B5+C5-I5-J5</f>
        <v>0</v>
      </c>
      <c r="L5" s="416"/>
    </row>
    <row r="6" spans="1:12" ht="12.75">
      <c r="A6" s="272" t="s">
        <v>37</v>
      </c>
      <c r="B6" s="273">
        <v>1</v>
      </c>
      <c r="C6" s="273">
        <v>0</v>
      </c>
      <c r="D6" s="274">
        <v>0</v>
      </c>
      <c r="E6" s="274">
        <v>0</v>
      </c>
      <c r="F6" s="274">
        <v>0</v>
      </c>
      <c r="G6" s="274">
        <v>0</v>
      </c>
      <c r="H6" s="274">
        <v>0</v>
      </c>
      <c r="I6" s="274">
        <v>0</v>
      </c>
      <c r="J6" s="275">
        <v>1</v>
      </c>
      <c r="K6" s="276"/>
      <c r="L6" s="416"/>
    </row>
    <row r="7" spans="1:12" ht="12.75">
      <c r="A7" s="272" t="s">
        <v>5</v>
      </c>
      <c r="B7" s="273">
        <v>5</v>
      </c>
      <c r="C7" s="273">
        <v>1</v>
      </c>
      <c r="D7" s="274">
        <v>0</v>
      </c>
      <c r="E7" s="274">
        <v>0</v>
      </c>
      <c r="F7" s="274">
        <v>0</v>
      </c>
      <c r="G7" s="274">
        <v>0</v>
      </c>
      <c r="H7" s="274">
        <v>0</v>
      </c>
      <c r="I7" s="274">
        <v>0</v>
      </c>
      <c r="J7" s="275">
        <v>6</v>
      </c>
      <c r="K7" s="276"/>
      <c r="L7" s="416"/>
    </row>
    <row r="8" spans="1:12" ht="12.75">
      <c r="A8" s="277" t="s">
        <v>6</v>
      </c>
      <c r="B8" s="278">
        <v>9</v>
      </c>
      <c r="C8" s="279">
        <v>3</v>
      </c>
      <c r="D8" s="280">
        <v>0</v>
      </c>
      <c r="E8" s="280">
        <v>0</v>
      </c>
      <c r="F8" s="280">
        <v>0</v>
      </c>
      <c r="G8" s="280">
        <v>0</v>
      </c>
      <c r="H8" s="281">
        <v>0</v>
      </c>
      <c r="I8" s="279">
        <v>0</v>
      </c>
      <c r="J8" s="279">
        <v>12</v>
      </c>
      <c r="K8" s="276"/>
      <c r="L8" s="416"/>
    </row>
    <row r="9" spans="1:12" ht="12.75">
      <c r="A9" s="272" t="s">
        <v>20</v>
      </c>
      <c r="B9" s="273">
        <v>1</v>
      </c>
      <c r="C9" s="273">
        <v>0</v>
      </c>
      <c r="D9" s="274">
        <v>0</v>
      </c>
      <c r="E9" s="274">
        <v>0</v>
      </c>
      <c r="F9" s="274">
        <v>0</v>
      </c>
      <c r="G9" s="274">
        <v>0</v>
      </c>
      <c r="H9" s="274">
        <v>0</v>
      </c>
      <c r="I9" s="274">
        <v>0</v>
      </c>
      <c r="J9" s="275">
        <v>1</v>
      </c>
      <c r="K9" s="271"/>
      <c r="L9" s="416"/>
    </row>
    <row r="10" spans="1:12" ht="12.75">
      <c r="A10" s="272" t="s">
        <v>39</v>
      </c>
      <c r="B10" s="273">
        <v>1</v>
      </c>
      <c r="C10" s="273">
        <v>0</v>
      </c>
      <c r="D10" s="274">
        <v>0</v>
      </c>
      <c r="E10" s="274">
        <v>0</v>
      </c>
      <c r="F10" s="274">
        <v>0</v>
      </c>
      <c r="G10" s="274">
        <v>0</v>
      </c>
      <c r="H10" s="274">
        <v>0</v>
      </c>
      <c r="I10" s="274">
        <v>0</v>
      </c>
      <c r="J10" s="275">
        <v>1</v>
      </c>
      <c r="K10" s="276"/>
      <c r="L10" s="416"/>
    </row>
    <row r="11" spans="1:12" ht="12.75">
      <c r="A11" s="272" t="s">
        <v>48</v>
      </c>
      <c r="B11" s="273">
        <v>1</v>
      </c>
      <c r="C11" s="273">
        <v>0</v>
      </c>
      <c r="D11" s="274">
        <v>0</v>
      </c>
      <c r="E11" s="274">
        <v>0</v>
      </c>
      <c r="F11" s="274">
        <v>0</v>
      </c>
      <c r="G11" s="274">
        <v>0</v>
      </c>
      <c r="H11" s="274">
        <v>0</v>
      </c>
      <c r="I11" s="274">
        <v>0</v>
      </c>
      <c r="J11" s="275">
        <v>1</v>
      </c>
      <c r="K11" s="276"/>
      <c r="L11" s="416"/>
    </row>
    <row r="12" spans="1:12" ht="12.75">
      <c r="A12" s="272" t="s">
        <v>36</v>
      </c>
      <c r="B12" s="273">
        <v>1</v>
      </c>
      <c r="C12" s="273">
        <v>0</v>
      </c>
      <c r="D12" s="274">
        <v>0</v>
      </c>
      <c r="E12" s="274">
        <v>0</v>
      </c>
      <c r="F12" s="274">
        <v>0</v>
      </c>
      <c r="G12" s="274">
        <v>0</v>
      </c>
      <c r="H12" s="274">
        <v>0</v>
      </c>
      <c r="I12" s="274">
        <v>0</v>
      </c>
      <c r="J12" s="275">
        <v>1</v>
      </c>
      <c r="K12" s="276"/>
      <c r="L12" s="416"/>
    </row>
    <row r="13" spans="1:12" ht="12.75">
      <c r="A13" s="272" t="s">
        <v>106</v>
      </c>
      <c r="B13" s="273">
        <v>2</v>
      </c>
      <c r="C13" s="273">
        <v>0</v>
      </c>
      <c r="D13" s="274">
        <v>0</v>
      </c>
      <c r="E13" s="274">
        <v>0</v>
      </c>
      <c r="F13" s="274">
        <v>0</v>
      </c>
      <c r="G13" s="274">
        <v>0</v>
      </c>
      <c r="H13" s="274">
        <v>0</v>
      </c>
      <c r="I13" s="274">
        <v>0</v>
      </c>
      <c r="J13" s="275">
        <v>2</v>
      </c>
      <c r="K13" s="276">
        <f>B13+C13-I13-J13</f>
        <v>0</v>
      </c>
      <c r="L13" s="416"/>
    </row>
    <row r="14" spans="1:12" ht="12.75">
      <c r="A14" s="272" t="s">
        <v>42</v>
      </c>
      <c r="B14" s="273">
        <v>6</v>
      </c>
      <c r="C14" s="273">
        <v>0</v>
      </c>
      <c r="D14" s="274">
        <v>0</v>
      </c>
      <c r="E14" s="274">
        <v>0</v>
      </c>
      <c r="F14" s="274">
        <v>0</v>
      </c>
      <c r="G14" s="274">
        <v>0</v>
      </c>
      <c r="H14" s="274">
        <v>0</v>
      </c>
      <c r="I14" s="274">
        <v>0</v>
      </c>
      <c r="J14" s="275">
        <v>6</v>
      </c>
      <c r="K14" s="276">
        <f>B14+C14-I14-J14</f>
        <v>0</v>
      </c>
      <c r="L14" s="416"/>
    </row>
    <row r="15" spans="1:12" ht="12.75">
      <c r="A15" s="272" t="s">
        <v>19</v>
      </c>
      <c r="B15" s="273">
        <v>1</v>
      </c>
      <c r="C15" s="273">
        <v>0</v>
      </c>
      <c r="D15" s="274">
        <v>0</v>
      </c>
      <c r="E15" s="274">
        <v>0</v>
      </c>
      <c r="F15" s="274">
        <v>0</v>
      </c>
      <c r="G15" s="274">
        <v>0</v>
      </c>
      <c r="H15" s="274">
        <v>0</v>
      </c>
      <c r="I15" s="274">
        <v>0</v>
      </c>
      <c r="J15" s="275">
        <v>1</v>
      </c>
      <c r="K15" s="271"/>
      <c r="L15" s="416"/>
    </row>
    <row r="16" spans="1:12" ht="12.75">
      <c r="A16" s="277" t="s">
        <v>27</v>
      </c>
      <c r="B16" s="278">
        <v>13</v>
      </c>
      <c r="C16" s="279">
        <v>0</v>
      </c>
      <c r="D16" s="280">
        <v>0</v>
      </c>
      <c r="E16" s="280">
        <v>0</v>
      </c>
      <c r="F16" s="280">
        <v>0</v>
      </c>
      <c r="G16" s="280">
        <v>0</v>
      </c>
      <c r="H16" s="281">
        <v>0</v>
      </c>
      <c r="I16" s="279">
        <v>0</v>
      </c>
      <c r="J16" s="279">
        <v>13</v>
      </c>
      <c r="K16" s="425"/>
      <c r="L16" s="416"/>
    </row>
    <row r="17" spans="1:12" ht="12.75">
      <c r="A17" s="272" t="s">
        <v>205</v>
      </c>
      <c r="B17" s="273">
        <v>1</v>
      </c>
      <c r="C17" s="273">
        <v>0</v>
      </c>
      <c r="D17" s="274">
        <v>0</v>
      </c>
      <c r="E17" s="274">
        <v>0</v>
      </c>
      <c r="F17" s="274">
        <v>0</v>
      </c>
      <c r="G17" s="274">
        <v>0</v>
      </c>
      <c r="H17" s="274">
        <v>0</v>
      </c>
      <c r="I17" s="274">
        <v>0</v>
      </c>
      <c r="J17" s="275">
        <v>1</v>
      </c>
      <c r="K17" s="425"/>
      <c r="L17" s="416"/>
    </row>
    <row r="18" spans="1:12" ht="12.75">
      <c r="A18" s="272" t="s">
        <v>109</v>
      </c>
      <c r="B18" s="273">
        <v>1</v>
      </c>
      <c r="C18" s="273">
        <v>0</v>
      </c>
      <c r="D18" s="274">
        <v>0</v>
      </c>
      <c r="E18" s="274">
        <v>0</v>
      </c>
      <c r="F18" s="274">
        <v>0</v>
      </c>
      <c r="G18" s="274">
        <v>0</v>
      </c>
      <c r="H18" s="274">
        <v>0</v>
      </c>
      <c r="I18" s="274">
        <v>0</v>
      </c>
      <c r="J18" s="275">
        <v>1</v>
      </c>
      <c r="K18" s="425"/>
      <c r="L18" s="416"/>
    </row>
    <row r="19" spans="1:12" ht="12.75">
      <c r="A19" s="272" t="s">
        <v>111</v>
      </c>
      <c r="B19" s="273">
        <v>1</v>
      </c>
      <c r="C19" s="273">
        <v>0</v>
      </c>
      <c r="D19" s="274">
        <v>0</v>
      </c>
      <c r="E19" s="274">
        <v>0</v>
      </c>
      <c r="F19" s="274">
        <v>0</v>
      </c>
      <c r="G19" s="274">
        <v>0</v>
      </c>
      <c r="H19" s="274">
        <v>0</v>
      </c>
      <c r="I19" s="274">
        <v>0</v>
      </c>
      <c r="J19" s="275">
        <v>1</v>
      </c>
      <c r="K19" s="425"/>
      <c r="L19" s="416"/>
    </row>
    <row r="20" spans="1:12" ht="12.75">
      <c r="A20" s="277" t="s">
        <v>14</v>
      </c>
      <c r="B20" s="278">
        <v>3</v>
      </c>
      <c r="C20" s="279">
        <v>0</v>
      </c>
      <c r="D20" s="280">
        <v>0</v>
      </c>
      <c r="E20" s="280">
        <v>0</v>
      </c>
      <c r="F20" s="280">
        <v>0</v>
      </c>
      <c r="G20" s="280">
        <v>0</v>
      </c>
      <c r="H20" s="281">
        <v>0</v>
      </c>
      <c r="I20" s="279">
        <v>0</v>
      </c>
      <c r="J20" s="279">
        <v>3</v>
      </c>
      <c r="K20" s="276">
        <f>B20+C20-I20-J20</f>
        <v>0</v>
      </c>
      <c r="L20" s="416"/>
    </row>
    <row r="21" spans="1:12" ht="22.5">
      <c r="A21" s="272" t="s">
        <v>28</v>
      </c>
      <c r="B21" s="273">
        <v>0</v>
      </c>
      <c r="C21" s="273">
        <v>2</v>
      </c>
      <c r="D21" s="274">
        <v>0</v>
      </c>
      <c r="E21" s="274">
        <v>0</v>
      </c>
      <c r="F21" s="274">
        <v>0</v>
      </c>
      <c r="G21" s="274">
        <v>0</v>
      </c>
      <c r="H21" s="274">
        <v>0</v>
      </c>
      <c r="I21" s="274">
        <v>0</v>
      </c>
      <c r="J21" s="275">
        <v>2</v>
      </c>
      <c r="K21" s="271"/>
      <c r="L21" s="416"/>
    </row>
    <row r="22" spans="1:12" ht="12.75">
      <c r="A22" s="282" t="s">
        <v>29</v>
      </c>
      <c r="B22" s="283">
        <v>25</v>
      </c>
      <c r="C22" s="283">
        <v>5</v>
      </c>
      <c r="D22" s="283">
        <v>0</v>
      </c>
      <c r="E22" s="283">
        <v>0</v>
      </c>
      <c r="F22" s="283">
        <v>0</v>
      </c>
      <c r="G22" s="283">
        <v>0</v>
      </c>
      <c r="H22" s="283">
        <v>0</v>
      </c>
      <c r="I22" s="283">
        <v>0</v>
      </c>
      <c r="J22" s="283">
        <v>30</v>
      </c>
      <c r="K22" s="324">
        <f>B22+C22-I22-J22</f>
        <v>0</v>
      </c>
      <c r="L22" s="416"/>
    </row>
    <row r="23" spans="1:11" ht="19.5" customHeight="1">
      <c r="A23" s="519"/>
      <c r="B23" s="520"/>
      <c r="C23" s="520"/>
      <c r="D23" s="520"/>
      <c r="E23" s="520"/>
      <c r="F23" s="520"/>
      <c r="G23" s="520"/>
      <c r="H23" s="520"/>
      <c r="I23" s="520"/>
      <c r="J23" s="521"/>
      <c r="K23" s="326"/>
    </row>
    <row r="24" spans="1:11" ht="18.75">
      <c r="A24" s="519" t="s">
        <v>197</v>
      </c>
      <c r="B24" s="520"/>
      <c r="C24" s="520"/>
      <c r="D24" s="520"/>
      <c r="E24" s="520"/>
      <c r="F24" s="520"/>
      <c r="G24" s="520"/>
      <c r="H24" s="520"/>
      <c r="I24" s="520"/>
      <c r="J24" s="521"/>
      <c r="K24" s="325"/>
    </row>
    <row r="25" spans="1:11" s="267" customFormat="1" ht="12" customHeight="1">
      <c r="A25" s="285"/>
      <c r="B25" s="286"/>
      <c r="C25" s="286"/>
      <c r="D25" s="286"/>
      <c r="E25" s="286"/>
      <c r="F25" s="286"/>
      <c r="G25" s="286"/>
      <c r="H25" s="286"/>
      <c r="I25" s="286"/>
      <c r="J25" s="181" t="s">
        <v>198</v>
      </c>
      <c r="K25" s="266"/>
    </row>
    <row r="26" spans="1:11" s="288" customFormat="1" ht="68.25" customHeight="1">
      <c r="A26" s="354" t="s">
        <v>0</v>
      </c>
      <c r="B26" s="268" t="str">
        <f>CONCATENATE("Počet cizinců s žalobou bez odkladného účinku k ",DAY(Nastavení!B2),".",MONTH(Nastavení!B3),".",YEAR(Nastavení!B2),"*")</f>
        <v>Počet cizinců s žalobou bez odkladného účinku k 1.12.2009*</v>
      </c>
      <c r="C26" s="269" t="s">
        <v>166</v>
      </c>
      <c r="D26" s="269" t="s">
        <v>168</v>
      </c>
      <c r="E26" s="269" t="s">
        <v>169</v>
      </c>
      <c r="F26" s="269" t="s">
        <v>50</v>
      </c>
      <c r="G26" s="269" t="s">
        <v>170</v>
      </c>
      <c r="H26" s="269" t="s">
        <v>171</v>
      </c>
      <c r="I26" s="269" t="s">
        <v>196</v>
      </c>
      <c r="J26" s="268" t="str">
        <f>CONCATENATE("Počet cizinců s žalobou bez odkladného účinku k ",DAY(Nastavení!B3),".",MONTH(Nastavení!B3),".",YEAR(Nastavení!B3),"*")</f>
        <v>Počet cizinců s žalobou bez odkladného účinku k 31.12.2009*</v>
      </c>
      <c r="K26" s="287"/>
    </row>
    <row r="27" spans="1:12" ht="12.75">
      <c r="A27" s="289" t="s">
        <v>1</v>
      </c>
      <c r="B27" s="290">
        <v>7</v>
      </c>
      <c r="C27" s="291">
        <v>0</v>
      </c>
      <c r="D27" s="291">
        <v>0</v>
      </c>
      <c r="E27" s="291">
        <v>0</v>
      </c>
      <c r="F27" s="291">
        <v>1</v>
      </c>
      <c r="G27" s="291">
        <v>0</v>
      </c>
      <c r="H27" s="291">
        <v>1</v>
      </c>
      <c r="I27" s="292">
        <v>0</v>
      </c>
      <c r="J27" s="293">
        <v>7</v>
      </c>
      <c r="K27" s="276">
        <f>B27+C27-I27-J27</f>
        <v>0</v>
      </c>
      <c r="L27" s="416"/>
    </row>
    <row r="28" spans="1:12" ht="12.75">
      <c r="A28" s="294" t="s">
        <v>38</v>
      </c>
      <c r="B28" s="295">
        <v>1</v>
      </c>
      <c r="C28" s="296">
        <v>0</v>
      </c>
      <c r="D28" s="296">
        <v>0</v>
      </c>
      <c r="E28" s="296">
        <v>0</v>
      </c>
      <c r="F28" s="296">
        <v>0</v>
      </c>
      <c r="G28" s="296">
        <v>0</v>
      </c>
      <c r="H28" s="296">
        <v>0</v>
      </c>
      <c r="I28" s="297">
        <v>0</v>
      </c>
      <c r="J28" s="298">
        <v>1</v>
      </c>
      <c r="K28" s="276">
        <f aca="true" t="shared" si="0" ref="K28:K60">B28+C28-I28-J28</f>
        <v>0</v>
      </c>
      <c r="L28" s="416"/>
    </row>
    <row r="29" spans="1:12" ht="12.75">
      <c r="A29" s="294" t="s">
        <v>215</v>
      </c>
      <c r="B29" s="295">
        <v>1</v>
      </c>
      <c r="C29" s="296">
        <v>0</v>
      </c>
      <c r="D29" s="296">
        <v>0</v>
      </c>
      <c r="E29" s="296">
        <v>0</v>
      </c>
      <c r="F29" s="296">
        <v>0</v>
      </c>
      <c r="G29" s="296">
        <v>0</v>
      </c>
      <c r="H29" s="296">
        <v>0</v>
      </c>
      <c r="I29" s="297">
        <v>0</v>
      </c>
      <c r="J29" s="298">
        <v>1</v>
      </c>
      <c r="K29" s="276"/>
      <c r="L29" s="416"/>
    </row>
    <row r="30" spans="1:12" ht="12.75">
      <c r="A30" s="294" t="s">
        <v>4</v>
      </c>
      <c r="B30" s="295">
        <v>3</v>
      </c>
      <c r="C30" s="296">
        <v>0</v>
      </c>
      <c r="D30" s="296">
        <v>0</v>
      </c>
      <c r="E30" s="296">
        <v>0</v>
      </c>
      <c r="F30" s="296">
        <v>0</v>
      </c>
      <c r="G30" s="296">
        <v>0</v>
      </c>
      <c r="H30" s="296">
        <v>0</v>
      </c>
      <c r="I30" s="296">
        <v>0</v>
      </c>
      <c r="J30" s="298">
        <v>3</v>
      </c>
      <c r="K30" s="276">
        <f t="shared" si="0"/>
        <v>0</v>
      </c>
      <c r="L30" s="416"/>
    </row>
    <row r="31" spans="1:12" ht="12.75">
      <c r="A31" s="299" t="s">
        <v>105</v>
      </c>
      <c r="B31" s="300">
        <v>1</v>
      </c>
      <c r="C31" s="301">
        <v>0</v>
      </c>
      <c r="D31" s="301">
        <v>0</v>
      </c>
      <c r="E31" s="301">
        <v>0</v>
      </c>
      <c r="F31" s="301">
        <v>1</v>
      </c>
      <c r="G31" s="301">
        <v>0</v>
      </c>
      <c r="H31" s="301">
        <v>1</v>
      </c>
      <c r="I31" s="302">
        <v>0</v>
      </c>
      <c r="J31" s="303">
        <v>1</v>
      </c>
      <c r="K31" s="276">
        <f t="shared" si="0"/>
        <v>0</v>
      </c>
      <c r="L31" s="416"/>
    </row>
    <row r="32" spans="1:12" ht="12.75">
      <c r="A32" s="299" t="s">
        <v>5</v>
      </c>
      <c r="B32" s="300">
        <v>14</v>
      </c>
      <c r="C32" s="301">
        <v>0</v>
      </c>
      <c r="D32" s="301">
        <v>0</v>
      </c>
      <c r="E32" s="301">
        <v>0</v>
      </c>
      <c r="F32" s="301">
        <v>1</v>
      </c>
      <c r="G32" s="301">
        <v>0</v>
      </c>
      <c r="H32" s="301">
        <v>1</v>
      </c>
      <c r="I32" s="302">
        <v>2</v>
      </c>
      <c r="J32" s="303">
        <v>12</v>
      </c>
      <c r="K32" s="276"/>
      <c r="L32" s="416"/>
    </row>
    <row r="33" spans="1:12" ht="12.75">
      <c r="A33" s="277" t="s">
        <v>6</v>
      </c>
      <c r="B33" s="278">
        <v>27</v>
      </c>
      <c r="C33" s="279">
        <v>0</v>
      </c>
      <c r="D33" s="279">
        <v>0</v>
      </c>
      <c r="E33" s="279">
        <v>0</v>
      </c>
      <c r="F33" s="279">
        <v>3</v>
      </c>
      <c r="G33" s="279">
        <v>0</v>
      </c>
      <c r="H33" s="279">
        <v>3</v>
      </c>
      <c r="I33" s="304">
        <v>2</v>
      </c>
      <c r="J33" s="279">
        <v>25</v>
      </c>
      <c r="K33" s="276">
        <f t="shared" si="0"/>
        <v>0</v>
      </c>
      <c r="L33" s="416"/>
    </row>
    <row r="34" spans="1:12" ht="12.75">
      <c r="A34" s="299" t="s">
        <v>20</v>
      </c>
      <c r="B34" s="300">
        <v>2</v>
      </c>
      <c r="C34" s="301">
        <v>0</v>
      </c>
      <c r="D34" s="301">
        <v>0</v>
      </c>
      <c r="E34" s="301">
        <v>1</v>
      </c>
      <c r="F34" s="301">
        <v>0</v>
      </c>
      <c r="G34" s="301">
        <v>0</v>
      </c>
      <c r="H34" s="301">
        <v>1</v>
      </c>
      <c r="I34" s="302">
        <v>1</v>
      </c>
      <c r="J34" s="303">
        <v>1</v>
      </c>
      <c r="K34" s="276">
        <f t="shared" si="0"/>
        <v>0</v>
      </c>
      <c r="L34" s="416"/>
    </row>
    <row r="35" spans="1:12" ht="12.75">
      <c r="A35" s="299" t="s">
        <v>22</v>
      </c>
      <c r="B35" s="300">
        <v>2</v>
      </c>
      <c r="C35" s="301">
        <v>0</v>
      </c>
      <c r="D35" s="301">
        <v>0</v>
      </c>
      <c r="E35" s="301">
        <v>0</v>
      </c>
      <c r="F35" s="301">
        <v>0</v>
      </c>
      <c r="G35" s="301">
        <v>0</v>
      </c>
      <c r="H35" s="301">
        <v>0</v>
      </c>
      <c r="I35" s="302">
        <v>0</v>
      </c>
      <c r="J35" s="303">
        <v>2</v>
      </c>
      <c r="K35" s="276">
        <f t="shared" si="0"/>
        <v>0</v>
      </c>
      <c r="L35" s="416"/>
    </row>
    <row r="36" spans="1:12" ht="12.75">
      <c r="A36" s="299" t="s">
        <v>39</v>
      </c>
      <c r="B36" s="300">
        <v>4</v>
      </c>
      <c r="C36" s="301">
        <v>0</v>
      </c>
      <c r="D36" s="301">
        <v>0</v>
      </c>
      <c r="E36" s="301">
        <v>0</v>
      </c>
      <c r="F36" s="301">
        <v>0</v>
      </c>
      <c r="G36" s="301">
        <v>0</v>
      </c>
      <c r="H36" s="301">
        <v>0</v>
      </c>
      <c r="I36" s="302">
        <v>0</v>
      </c>
      <c r="J36" s="303">
        <v>4</v>
      </c>
      <c r="K36" s="276">
        <f t="shared" si="0"/>
        <v>0</v>
      </c>
      <c r="L36" s="416"/>
    </row>
    <row r="37" spans="1:12" ht="12.75">
      <c r="A37" s="299" t="s">
        <v>17</v>
      </c>
      <c r="B37" s="300">
        <v>1</v>
      </c>
      <c r="C37" s="301">
        <v>0</v>
      </c>
      <c r="D37" s="301">
        <v>0</v>
      </c>
      <c r="E37" s="301">
        <v>0</v>
      </c>
      <c r="F37" s="301">
        <v>0</v>
      </c>
      <c r="G37" s="301">
        <v>0</v>
      </c>
      <c r="H37" s="301">
        <v>0</v>
      </c>
      <c r="I37" s="302">
        <v>0</v>
      </c>
      <c r="J37" s="303">
        <v>1</v>
      </c>
      <c r="K37" s="276"/>
      <c r="L37" s="416"/>
    </row>
    <row r="38" spans="1:12" ht="12.75">
      <c r="A38" s="299" t="s">
        <v>25</v>
      </c>
      <c r="B38" s="300">
        <v>0</v>
      </c>
      <c r="C38" s="301">
        <v>1</v>
      </c>
      <c r="D38" s="301">
        <v>0</v>
      </c>
      <c r="E38" s="301">
        <v>0</v>
      </c>
      <c r="F38" s="301">
        <v>0</v>
      </c>
      <c r="G38" s="301">
        <v>0</v>
      </c>
      <c r="H38" s="301">
        <v>0</v>
      </c>
      <c r="I38" s="302">
        <v>0</v>
      </c>
      <c r="J38" s="303">
        <v>1</v>
      </c>
      <c r="K38" s="276"/>
      <c r="L38" s="416"/>
    </row>
    <row r="39" spans="1:12" ht="12.75">
      <c r="A39" s="299" t="s">
        <v>18</v>
      </c>
      <c r="B39" s="300">
        <v>1</v>
      </c>
      <c r="C39" s="301">
        <v>0</v>
      </c>
      <c r="D39" s="301">
        <v>0</v>
      </c>
      <c r="E39" s="301">
        <v>0</v>
      </c>
      <c r="F39" s="301">
        <v>1</v>
      </c>
      <c r="G39" s="301">
        <v>0</v>
      </c>
      <c r="H39" s="301">
        <v>1</v>
      </c>
      <c r="I39" s="302">
        <v>0</v>
      </c>
      <c r="J39" s="303">
        <v>1</v>
      </c>
      <c r="K39" s="276"/>
      <c r="L39" s="416"/>
    </row>
    <row r="40" spans="1:12" ht="12.75">
      <c r="A40" s="299" t="s">
        <v>15</v>
      </c>
      <c r="B40" s="300">
        <v>1</v>
      </c>
      <c r="C40" s="301">
        <v>0</v>
      </c>
      <c r="D40" s="301">
        <v>0</v>
      </c>
      <c r="E40" s="301">
        <v>0</v>
      </c>
      <c r="F40" s="301">
        <v>0</v>
      </c>
      <c r="G40" s="301">
        <v>0</v>
      </c>
      <c r="H40" s="301">
        <v>0</v>
      </c>
      <c r="I40" s="302">
        <v>0</v>
      </c>
      <c r="J40" s="303">
        <v>1</v>
      </c>
      <c r="K40" s="276">
        <f t="shared" si="0"/>
        <v>0</v>
      </c>
      <c r="L40" s="416"/>
    </row>
    <row r="41" spans="1:12" ht="12.75">
      <c r="A41" s="299" t="s">
        <v>48</v>
      </c>
      <c r="B41" s="300">
        <v>4</v>
      </c>
      <c r="C41" s="301">
        <v>1</v>
      </c>
      <c r="D41" s="301">
        <v>0</v>
      </c>
      <c r="E41" s="301">
        <v>0</v>
      </c>
      <c r="F41" s="301">
        <v>0</v>
      </c>
      <c r="G41" s="301">
        <v>0</v>
      </c>
      <c r="H41" s="301">
        <v>0</v>
      </c>
      <c r="I41" s="302">
        <v>0</v>
      </c>
      <c r="J41" s="303">
        <v>5</v>
      </c>
      <c r="K41" s="276">
        <f t="shared" si="0"/>
        <v>0</v>
      </c>
      <c r="L41" s="416"/>
    </row>
    <row r="42" spans="1:12" ht="12.75">
      <c r="A42" s="299" t="s">
        <v>36</v>
      </c>
      <c r="B42" s="300">
        <v>6</v>
      </c>
      <c r="C42" s="301">
        <v>1</v>
      </c>
      <c r="D42" s="301">
        <v>0</v>
      </c>
      <c r="E42" s="301">
        <v>0</v>
      </c>
      <c r="F42" s="301">
        <v>0</v>
      </c>
      <c r="G42" s="301">
        <v>0</v>
      </c>
      <c r="H42" s="301">
        <v>0</v>
      </c>
      <c r="I42" s="302">
        <v>0</v>
      </c>
      <c r="J42" s="303">
        <v>7</v>
      </c>
      <c r="K42" s="276">
        <f t="shared" si="0"/>
        <v>0</v>
      </c>
      <c r="L42" s="416"/>
    </row>
    <row r="43" spans="1:12" ht="12.75">
      <c r="A43" s="299" t="s">
        <v>24</v>
      </c>
      <c r="B43" s="300">
        <v>2</v>
      </c>
      <c r="C43" s="301">
        <v>0</v>
      </c>
      <c r="D43" s="301">
        <v>0</v>
      </c>
      <c r="E43" s="301">
        <v>0</v>
      </c>
      <c r="F43" s="301">
        <v>0</v>
      </c>
      <c r="G43" s="301">
        <v>0</v>
      </c>
      <c r="H43" s="301">
        <v>0</v>
      </c>
      <c r="I43" s="302">
        <v>0</v>
      </c>
      <c r="J43" s="303">
        <v>2</v>
      </c>
      <c r="K43" s="276">
        <f t="shared" si="0"/>
        <v>0</v>
      </c>
      <c r="L43" s="416"/>
    </row>
    <row r="44" spans="1:12" ht="12.75">
      <c r="A44" s="299" t="s">
        <v>106</v>
      </c>
      <c r="B44" s="300">
        <v>1</v>
      </c>
      <c r="C44" s="301">
        <v>0</v>
      </c>
      <c r="D44" s="301">
        <v>0</v>
      </c>
      <c r="E44" s="301">
        <v>0</v>
      </c>
      <c r="F44" s="301">
        <v>0</v>
      </c>
      <c r="G44" s="301">
        <v>0</v>
      </c>
      <c r="H44" s="301">
        <v>0</v>
      </c>
      <c r="I44" s="302">
        <v>0</v>
      </c>
      <c r="J44" s="303">
        <v>1</v>
      </c>
      <c r="K44" s="276">
        <f t="shared" si="0"/>
        <v>0</v>
      </c>
      <c r="L44" s="416"/>
    </row>
    <row r="45" spans="1:12" ht="12.75">
      <c r="A45" s="299" t="s">
        <v>42</v>
      </c>
      <c r="B45" s="300">
        <v>0</v>
      </c>
      <c r="C45" s="301">
        <v>1</v>
      </c>
      <c r="D45" s="301">
        <v>0</v>
      </c>
      <c r="E45" s="301">
        <v>0</v>
      </c>
      <c r="F45" s="301">
        <v>0</v>
      </c>
      <c r="G45" s="301">
        <v>0</v>
      </c>
      <c r="H45" s="301">
        <v>0</v>
      </c>
      <c r="I45" s="302">
        <v>0</v>
      </c>
      <c r="J45" s="303">
        <v>1</v>
      </c>
      <c r="K45" s="276">
        <f t="shared" si="0"/>
        <v>0</v>
      </c>
      <c r="L45" s="416"/>
    </row>
    <row r="46" spans="1:12" ht="12.75">
      <c r="A46" s="299" t="s">
        <v>19</v>
      </c>
      <c r="B46" s="300">
        <v>5</v>
      </c>
      <c r="C46" s="301">
        <v>0</v>
      </c>
      <c r="D46" s="301">
        <v>1</v>
      </c>
      <c r="E46" s="301">
        <v>0</v>
      </c>
      <c r="F46" s="301">
        <v>2</v>
      </c>
      <c r="G46" s="301">
        <v>0</v>
      </c>
      <c r="H46" s="301">
        <v>3</v>
      </c>
      <c r="I46" s="302">
        <v>1</v>
      </c>
      <c r="J46" s="303">
        <v>4</v>
      </c>
      <c r="K46" s="276">
        <f t="shared" si="0"/>
        <v>0</v>
      </c>
      <c r="L46" s="416"/>
    </row>
    <row r="47" spans="1:12" ht="12.75">
      <c r="A47" s="277" t="s">
        <v>27</v>
      </c>
      <c r="B47" s="278">
        <v>29</v>
      </c>
      <c r="C47" s="279">
        <v>4</v>
      </c>
      <c r="D47" s="279">
        <v>1</v>
      </c>
      <c r="E47" s="279">
        <v>1</v>
      </c>
      <c r="F47" s="279">
        <v>3</v>
      </c>
      <c r="G47" s="279">
        <v>0</v>
      </c>
      <c r="H47" s="279">
        <v>5</v>
      </c>
      <c r="I47" s="304">
        <v>2</v>
      </c>
      <c r="J47" s="279">
        <v>31</v>
      </c>
      <c r="K47" s="276">
        <f t="shared" si="0"/>
        <v>0</v>
      </c>
      <c r="L47" s="416"/>
    </row>
    <row r="48" spans="1:12" ht="12.75">
      <c r="A48" s="299" t="s">
        <v>212</v>
      </c>
      <c r="B48" s="300">
        <v>1</v>
      </c>
      <c r="C48" s="301">
        <v>0</v>
      </c>
      <c r="D48" s="301">
        <v>0</v>
      </c>
      <c r="E48" s="301">
        <v>0</v>
      </c>
      <c r="F48" s="301">
        <v>0</v>
      </c>
      <c r="G48" s="301">
        <v>0</v>
      </c>
      <c r="H48" s="301">
        <v>0</v>
      </c>
      <c r="I48" s="302">
        <v>0</v>
      </c>
      <c r="J48" s="303">
        <v>1</v>
      </c>
      <c r="K48" s="276">
        <f t="shared" si="0"/>
        <v>0</v>
      </c>
      <c r="L48" s="416"/>
    </row>
    <row r="49" spans="1:12" ht="12.75">
      <c r="A49" s="277" t="s">
        <v>49</v>
      </c>
      <c r="B49" s="278">
        <v>1</v>
      </c>
      <c r="C49" s="279">
        <v>0</v>
      </c>
      <c r="D49" s="279">
        <v>0</v>
      </c>
      <c r="E49" s="279">
        <v>0</v>
      </c>
      <c r="F49" s="279">
        <v>0</v>
      </c>
      <c r="G49" s="279">
        <v>0</v>
      </c>
      <c r="H49" s="279">
        <v>0</v>
      </c>
      <c r="I49" s="304">
        <v>0</v>
      </c>
      <c r="J49" s="279">
        <v>1</v>
      </c>
      <c r="K49" s="276">
        <f t="shared" si="0"/>
        <v>0</v>
      </c>
      <c r="L49" s="416"/>
    </row>
    <row r="50" spans="1:12" ht="12.75">
      <c r="A50" s="299" t="s">
        <v>7</v>
      </c>
      <c r="B50" s="300">
        <v>5</v>
      </c>
      <c r="C50" s="301">
        <v>0</v>
      </c>
      <c r="D50" s="301">
        <v>0</v>
      </c>
      <c r="E50" s="301">
        <v>0</v>
      </c>
      <c r="F50" s="301">
        <v>0</v>
      </c>
      <c r="G50" s="301">
        <v>0</v>
      </c>
      <c r="H50" s="301">
        <v>0</v>
      </c>
      <c r="I50" s="302">
        <v>0</v>
      </c>
      <c r="J50" s="303">
        <v>5</v>
      </c>
      <c r="K50" s="276">
        <f>B50+C50-I50-J50</f>
        <v>0</v>
      </c>
      <c r="L50" s="416"/>
    </row>
    <row r="51" spans="1:12" ht="12.75">
      <c r="A51" s="299" t="s">
        <v>216</v>
      </c>
      <c r="B51" s="300">
        <v>1</v>
      </c>
      <c r="C51" s="301">
        <v>0</v>
      </c>
      <c r="D51" s="301">
        <v>0</v>
      </c>
      <c r="E51" s="301">
        <v>0</v>
      </c>
      <c r="F51" s="301">
        <v>0</v>
      </c>
      <c r="G51" s="301">
        <v>0</v>
      </c>
      <c r="H51" s="301">
        <v>0</v>
      </c>
      <c r="I51" s="302">
        <v>0</v>
      </c>
      <c r="J51" s="303">
        <v>1</v>
      </c>
      <c r="K51" s="276">
        <f>B51+C51-I51-J51</f>
        <v>0</v>
      </c>
      <c r="L51" s="416"/>
    </row>
    <row r="52" spans="1:12" ht="12.75">
      <c r="A52" s="299" t="s">
        <v>180</v>
      </c>
      <c r="B52" s="300">
        <v>2</v>
      </c>
      <c r="C52" s="301">
        <v>0</v>
      </c>
      <c r="D52" s="301">
        <v>0</v>
      </c>
      <c r="E52" s="301">
        <v>0</v>
      </c>
      <c r="F52" s="301">
        <v>0</v>
      </c>
      <c r="G52" s="301">
        <v>0</v>
      </c>
      <c r="H52" s="301">
        <v>0</v>
      </c>
      <c r="I52" s="302">
        <v>0</v>
      </c>
      <c r="J52" s="303">
        <v>2</v>
      </c>
      <c r="K52" s="276">
        <f t="shared" si="0"/>
        <v>0</v>
      </c>
      <c r="L52" s="416"/>
    </row>
    <row r="53" spans="1:12" ht="12.75">
      <c r="A53" s="299" t="s">
        <v>51</v>
      </c>
      <c r="B53" s="300">
        <v>4</v>
      </c>
      <c r="C53" s="301">
        <v>0</v>
      </c>
      <c r="D53" s="301">
        <v>0</v>
      </c>
      <c r="E53" s="301">
        <v>0</v>
      </c>
      <c r="F53" s="301">
        <v>0</v>
      </c>
      <c r="G53" s="301">
        <v>0</v>
      </c>
      <c r="H53" s="301">
        <v>0</v>
      </c>
      <c r="I53" s="302">
        <v>0</v>
      </c>
      <c r="J53" s="303">
        <v>4</v>
      </c>
      <c r="K53" s="276">
        <f t="shared" si="0"/>
        <v>0</v>
      </c>
      <c r="L53" s="416"/>
    </row>
    <row r="54" spans="1:12" ht="12.75">
      <c r="A54" s="299" t="s">
        <v>181</v>
      </c>
      <c r="B54" s="300">
        <v>1</v>
      </c>
      <c r="C54" s="301">
        <v>0</v>
      </c>
      <c r="D54" s="301">
        <v>0</v>
      </c>
      <c r="E54" s="301">
        <v>0</v>
      </c>
      <c r="F54" s="301">
        <v>0</v>
      </c>
      <c r="G54" s="301">
        <v>0</v>
      </c>
      <c r="H54" s="301">
        <v>0</v>
      </c>
      <c r="I54" s="302">
        <v>0</v>
      </c>
      <c r="J54" s="303">
        <v>1</v>
      </c>
      <c r="K54" s="276"/>
      <c r="L54" s="416"/>
    </row>
    <row r="55" spans="1:12" ht="12.75">
      <c r="A55" s="299" t="s">
        <v>10</v>
      </c>
      <c r="B55" s="300">
        <v>1</v>
      </c>
      <c r="C55" s="301">
        <v>0</v>
      </c>
      <c r="D55" s="301">
        <v>0</v>
      </c>
      <c r="E55" s="301">
        <v>0</v>
      </c>
      <c r="F55" s="301">
        <v>0</v>
      </c>
      <c r="G55" s="301">
        <v>0</v>
      </c>
      <c r="H55" s="301">
        <v>0</v>
      </c>
      <c r="I55" s="302">
        <v>0</v>
      </c>
      <c r="J55" s="303">
        <v>1</v>
      </c>
      <c r="K55" s="276"/>
      <c r="L55" s="416"/>
    </row>
    <row r="56" spans="1:12" ht="12.75">
      <c r="A56" s="299" t="s">
        <v>11</v>
      </c>
      <c r="B56" s="300">
        <v>3</v>
      </c>
      <c r="C56" s="301">
        <v>0</v>
      </c>
      <c r="D56" s="301">
        <v>0</v>
      </c>
      <c r="E56" s="301">
        <v>0</v>
      </c>
      <c r="F56" s="301">
        <v>1</v>
      </c>
      <c r="G56" s="301">
        <v>0</v>
      </c>
      <c r="H56" s="301">
        <v>1</v>
      </c>
      <c r="I56" s="302">
        <v>0</v>
      </c>
      <c r="J56" s="303">
        <v>3</v>
      </c>
      <c r="K56" s="276"/>
      <c r="L56" s="416"/>
    </row>
    <row r="57" spans="1:12" ht="12.75">
      <c r="A57" s="299" t="s">
        <v>184</v>
      </c>
      <c r="B57" s="300">
        <v>2</v>
      </c>
      <c r="C57" s="301">
        <v>0</v>
      </c>
      <c r="D57" s="301">
        <v>0</v>
      </c>
      <c r="E57" s="301">
        <v>0</v>
      </c>
      <c r="F57" s="301">
        <v>0</v>
      </c>
      <c r="G57" s="301">
        <v>0</v>
      </c>
      <c r="H57" s="301">
        <v>0</v>
      </c>
      <c r="I57" s="302">
        <v>0</v>
      </c>
      <c r="J57" s="303">
        <v>2</v>
      </c>
      <c r="K57" s="276"/>
      <c r="L57" s="416"/>
    </row>
    <row r="58" spans="1:12" ht="12.75">
      <c r="A58" s="299" t="s">
        <v>41</v>
      </c>
      <c r="B58" s="300">
        <v>2</v>
      </c>
      <c r="C58" s="301">
        <v>0</v>
      </c>
      <c r="D58" s="301">
        <v>0</v>
      </c>
      <c r="E58" s="301">
        <v>0</v>
      </c>
      <c r="F58" s="301">
        <v>0</v>
      </c>
      <c r="G58" s="301">
        <v>0</v>
      </c>
      <c r="H58" s="301">
        <v>0</v>
      </c>
      <c r="I58" s="302">
        <v>0</v>
      </c>
      <c r="J58" s="303">
        <v>2</v>
      </c>
      <c r="K58" s="276">
        <f t="shared" si="0"/>
        <v>0</v>
      </c>
      <c r="L58" s="416"/>
    </row>
    <row r="59" spans="1:12" ht="12.75">
      <c r="A59" s="277" t="s">
        <v>14</v>
      </c>
      <c r="B59" s="278">
        <v>21</v>
      </c>
      <c r="C59" s="279">
        <v>0</v>
      </c>
      <c r="D59" s="279">
        <v>0</v>
      </c>
      <c r="E59" s="279">
        <v>0</v>
      </c>
      <c r="F59" s="279">
        <v>1</v>
      </c>
      <c r="G59" s="279">
        <v>0</v>
      </c>
      <c r="H59" s="279">
        <v>1</v>
      </c>
      <c r="I59" s="304">
        <v>0</v>
      </c>
      <c r="J59" s="279">
        <v>21</v>
      </c>
      <c r="K59" s="276">
        <f t="shared" si="0"/>
        <v>0</v>
      </c>
      <c r="L59" s="416"/>
    </row>
    <row r="60" spans="1:12" ht="22.5">
      <c r="A60" s="299" t="s">
        <v>28</v>
      </c>
      <c r="B60" s="300">
        <v>1</v>
      </c>
      <c r="C60" s="301">
        <v>0</v>
      </c>
      <c r="D60" s="301">
        <v>0</v>
      </c>
      <c r="E60" s="301">
        <v>0</v>
      </c>
      <c r="F60" s="301">
        <v>0</v>
      </c>
      <c r="G60" s="301">
        <v>0</v>
      </c>
      <c r="H60" s="301">
        <v>0</v>
      </c>
      <c r="I60" s="302">
        <v>0</v>
      </c>
      <c r="J60" s="303">
        <v>1</v>
      </c>
      <c r="K60" s="276">
        <f t="shared" si="0"/>
        <v>0</v>
      </c>
      <c r="L60" s="416"/>
    </row>
    <row r="61" spans="1:12" ht="12.75">
      <c r="A61" s="282" t="s">
        <v>29</v>
      </c>
      <c r="B61" s="258">
        <v>79</v>
      </c>
      <c r="C61" s="283">
        <v>4</v>
      </c>
      <c r="D61" s="283">
        <v>1</v>
      </c>
      <c r="E61" s="283">
        <v>1</v>
      </c>
      <c r="F61" s="283">
        <v>7</v>
      </c>
      <c r="G61" s="283">
        <v>0</v>
      </c>
      <c r="H61" s="283">
        <v>9</v>
      </c>
      <c r="I61" s="283">
        <v>4</v>
      </c>
      <c r="J61" s="283">
        <v>79</v>
      </c>
      <c r="K61" s="276"/>
      <c r="L61" s="416"/>
    </row>
    <row r="62" spans="1:11" s="306" customFormat="1" ht="21.75" customHeight="1">
      <c r="A62" s="506" t="s">
        <v>199</v>
      </c>
      <c r="B62" s="507"/>
      <c r="C62" s="507"/>
      <c r="D62" s="507"/>
      <c r="E62" s="507"/>
      <c r="F62" s="507"/>
      <c r="G62" s="507"/>
      <c r="H62" s="507"/>
      <c r="I62" s="507"/>
      <c r="J62" s="507"/>
      <c r="K62" s="305"/>
    </row>
    <row r="63" spans="1:11" s="308" customFormat="1" ht="21.75" customHeight="1">
      <c r="A63" s="508" t="s">
        <v>189</v>
      </c>
      <c r="B63" s="509"/>
      <c r="C63" s="509"/>
      <c r="D63" s="509"/>
      <c r="E63" s="509"/>
      <c r="F63" s="509"/>
      <c r="G63" s="509"/>
      <c r="H63" s="509"/>
      <c r="I63" s="509"/>
      <c r="J63" s="509"/>
      <c r="K63" s="307"/>
    </row>
    <row r="64" spans="1:11" s="308" customFormat="1" ht="25.5" customHeight="1">
      <c r="A64" s="508" t="s">
        <v>211</v>
      </c>
      <c r="B64" s="510"/>
      <c r="C64" s="510"/>
      <c r="D64" s="510"/>
      <c r="E64" s="510"/>
      <c r="F64" s="510"/>
      <c r="G64" s="510"/>
      <c r="H64" s="510"/>
      <c r="I64" s="510"/>
      <c r="J64" s="510"/>
      <c r="K64" s="307"/>
    </row>
  </sheetData>
  <mergeCells count="8">
    <mergeCell ref="A62:J62"/>
    <mergeCell ref="A63:J63"/>
    <mergeCell ref="A64:J64"/>
    <mergeCell ref="A1:J1"/>
    <mergeCell ref="B2:I2"/>
    <mergeCell ref="J2:J3"/>
    <mergeCell ref="A24:J24"/>
    <mergeCell ref="A23:J23"/>
  </mergeCells>
  <printOptions horizontalCentered="1"/>
  <pageMargins left="0.3937007874015748" right="0.3937007874015748" top="0.44" bottom="0.33" header="0.31496062992125984" footer="0.17"/>
  <pageSetup horizontalDpi="600" verticalDpi="600" orientation="portrait" paperSize="9" scale="75" r:id="rId1"/>
  <headerFooter alignWithMargins="0">
    <oddFooter>&amp;CStránka &amp;P</oddFooter>
  </headerFooter>
  <rowBreaks count="1" manualBreakCount="1">
    <brk id="65" max="9" man="1"/>
  </rowBreaks>
  <colBreaks count="1" manualBreakCount="1">
    <brk id="10" max="65535" man="1"/>
  </colBreaks>
</worksheet>
</file>

<file path=xl/worksheets/sheet13.xml><?xml version="1.0" encoding="utf-8"?>
<worksheet xmlns="http://schemas.openxmlformats.org/spreadsheetml/2006/main" xmlns:r="http://schemas.openxmlformats.org/officeDocument/2006/relationships">
  <dimension ref="A1:L35"/>
  <sheetViews>
    <sheetView view="pageBreakPreview" zoomScaleSheetLayoutView="100" workbookViewId="0" topLeftCell="A16">
      <selection activeCell="H35" sqref="H35"/>
    </sheetView>
  </sheetViews>
  <sheetFormatPr defaultColWidth="9.140625" defaultRowHeight="12.75"/>
  <cols>
    <col min="1" max="1" width="16.140625" style="0" bestFit="1" customWidth="1"/>
    <col min="2" max="10" width="7.7109375" style="0" customWidth="1"/>
  </cols>
  <sheetData>
    <row r="1" spans="1:10" ht="15.75">
      <c r="A1" s="522" t="s">
        <v>200</v>
      </c>
      <c r="B1" s="523"/>
      <c r="C1" s="523"/>
      <c r="D1" s="523"/>
      <c r="E1" s="523"/>
      <c r="F1" s="523"/>
      <c r="G1" s="523"/>
      <c r="H1" s="523"/>
      <c r="I1" s="523"/>
      <c r="J1" s="524"/>
    </row>
    <row r="2" spans="1:10" ht="15.75">
      <c r="A2" s="525" t="str">
        <f>LOWER(Nastavení!B1)</f>
        <v>prosinec 2009</v>
      </c>
      <c r="B2" s="526"/>
      <c r="C2" s="526"/>
      <c r="D2" s="526"/>
      <c r="E2" s="526"/>
      <c r="F2" s="526"/>
      <c r="G2" s="526"/>
      <c r="H2" s="526"/>
      <c r="I2" s="526"/>
      <c r="J2" s="527"/>
    </row>
    <row r="3" spans="1:10" ht="12.75">
      <c r="A3" s="285"/>
      <c r="B3" s="286"/>
      <c r="C3" s="286"/>
      <c r="D3" s="286"/>
      <c r="E3" s="286"/>
      <c r="F3" s="286"/>
      <c r="G3" s="286"/>
      <c r="H3" s="286"/>
      <c r="I3" s="286"/>
      <c r="J3" s="181" t="s">
        <v>201</v>
      </c>
    </row>
    <row r="4" spans="1:10" ht="78">
      <c r="A4" s="353" t="s">
        <v>0</v>
      </c>
      <c r="B4" s="309" t="str">
        <f>CONCATENATE("Počet účastníků řízení k ",DAY(Nastavení!B2),".",MONTH(Nastavení!B2),".",YEAR(Nastavení!B3),"*")</f>
        <v>Počet účastníků řízení k 1.12.2009*</v>
      </c>
      <c r="C4" s="309" t="s">
        <v>202</v>
      </c>
      <c r="D4" s="309" t="s">
        <v>203</v>
      </c>
      <c r="E4" s="309" t="s">
        <v>204</v>
      </c>
      <c r="F4" s="309" t="s">
        <v>50</v>
      </c>
      <c r="G4" s="309" t="s">
        <v>195</v>
      </c>
      <c r="H4" s="309" t="s">
        <v>171</v>
      </c>
      <c r="I4" s="309" t="s">
        <v>172</v>
      </c>
      <c r="J4" s="309" t="str">
        <f>CONCATENATE("Počet účastníků řízení k ",DAY(Nastavení!B3),".",MONTH(Nastavení!B3),".",YEAR(Nastavení!B3),"*")</f>
        <v>Počet účastníků řízení k 31.12.2009*</v>
      </c>
    </row>
    <row r="5" spans="1:12" ht="12.75">
      <c r="A5" s="310" t="s">
        <v>1</v>
      </c>
      <c r="B5" s="311">
        <v>15</v>
      </c>
      <c r="C5" s="312">
        <v>0</v>
      </c>
      <c r="D5" s="313">
        <v>1</v>
      </c>
      <c r="E5" s="313">
        <v>0</v>
      </c>
      <c r="F5" s="313">
        <v>0</v>
      </c>
      <c r="G5" s="313">
        <v>0</v>
      </c>
      <c r="H5" s="313">
        <v>1</v>
      </c>
      <c r="I5" s="314">
        <v>3</v>
      </c>
      <c r="J5" s="315">
        <v>12</v>
      </c>
      <c r="L5" s="419"/>
    </row>
    <row r="6" spans="1:12" ht="12.75">
      <c r="A6" s="310" t="s">
        <v>174</v>
      </c>
      <c r="B6" s="313">
        <v>1</v>
      </c>
      <c r="C6" s="312">
        <v>0</v>
      </c>
      <c r="D6" s="313">
        <v>0</v>
      </c>
      <c r="E6" s="313">
        <v>0</v>
      </c>
      <c r="F6" s="313">
        <v>1</v>
      </c>
      <c r="G6" s="313">
        <v>0</v>
      </c>
      <c r="H6" s="313">
        <v>1</v>
      </c>
      <c r="I6" s="314">
        <v>0</v>
      </c>
      <c r="J6" s="315">
        <v>1</v>
      </c>
      <c r="L6" s="419"/>
    </row>
    <row r="7" spans="1:12" ht="12.75">
      <c r="A7" s="310" t="s">
        <v>38</v>
      </c>
      <c r="B7" s="313">
        <v>1</v>
      </c>
      <c r="C7" s="312">
        <v>0</v>
      </c>
      <c r="D7" s="313">
        <v>0</v>
      </c>
      <c r="E7" s="313">
        <v>0</v>
      </c>
      <c r="F7" s="313">
        <v>0</v>
      </c>
      <c r="G7" s="313">
        <v>1</v>
      </c>
      <c r="H7" s="313">
        <v>1</v>
      </c>
      <c r="I7" s="314">
        <v>0</v>
      </c>
      <c r="J7" s="315">
        <v>1</v>
      </c>
      <c r="L7" s="419"/>
    </row>
    <row r="8" spans="1:12" ht="12.75">
      <c r="A8" s="310" t="s">
        <v>2</v>
      </c>
      <c r="B8" s="313">
        <v>3</v>
      </c>
      <c r="C8" s="312">
        <v>0</v>
      </c>
      <c r="D8" s="313">
        <v>0</v>
      </c>
      <c r="E8" s="313">
        <v>0</v>
      </c>
      <c r="F8" s="313">
        <v>0</v>
      </c>
      <c r="G8" s="313">
        <v>0</v>
      </c>
      <c r="H8" s="313">
        <v>0</v>
      </c>
      <c r="I8" s="314">
        <v>0</v>
      </c>
      <c r="J8" s="315">
        <v>3</v>
      </c>
      <c r="L8" s="419"/>
    </row>
    <row r="9" spans="1:12" ht="12.75">
      <c r="A9" s="316" t="s">
        <v>3</v>
      </c>
      <c r="B9" s="317">
        <v>2</v>
      </c>
      <c r="C9" s="318">
        <v>0</v>
      </c>
      <c r="D9" s="317">
        <v>0</v>
      </c>
      <c r="E9" s="317">
        <v>0</v>
      </c>
      <c r="F9" s="317">
        <v>0</v>
      </c>
      <c r="G9" s="317">
        <v>0</v>
      </c>
      <c r="H9" s="317">
        <v>0</v>
      </c>
      <c r="I9" s="319">
        <v>0</v>
      </c>
      <c r="J9" s="320">
        <v>2</v>
      </c>
      <c r="L9" s="419"/>
    </row>
    <row r="10" spans="1:12" ht="12.75">
      <c r="A10" s="316" t="s">
        <v>4</v>
      </c>
      <c r="B10" s="317">
        <v>24</v>
      </c>
      <c r="C10" s="318">
        <v>0</v>
      </c>
      <c r="D10" s="317">
        <v>0</v>
      </c>
      <c r="E10" s="317">
        <v>0</v>
      </c>
      <c r="F10" s="317">
        <v>1</v>
      </c>
      <c r="G10" s="317">
        <v>2</v>
      </c>
      <c r="H10" s="317">
        <v>3</v>
      </c>
      <c r="I10" s="319">
        <v>0</v>
      </c>
      <c r="J10" s="320">
        <v>24</v>
      </c>
      <c r="L10" s="419"/>
    </row>
    <row r="11" spans="1:12" ht="12.75">
      <c r="A11" s="316" t="s">
        <v>5</v>
      </c>
      <c r="B11" s="317">
        <v>49</v>
      </c>
      <c r="C11" s="318">
        <v>3</v>
      </c>
      <c r="D11" s="317">
        <v>0</v>
      </c>
      <c r="E11" s="317">
        <v>1</v>
      </c>
      <c r="F11" s="317">
        <v>0</v>
      </c>
      <c r="G11" s="317">
        <v>1</v>
      </c>
      <c r="H11" s="317">
        <v>2</v>
      </c>
      <c r="I11" s="319">
        <v>5</v>
      </c>
      <c r="J11" s="320">
        <v>47</v>
      </c>
      <c r="L11" s="419"/>
    </row>
    <row r="12" spans="1:12" ht="12.75">
      <c r="A12" s="321" t="s">
        <v>6</v>
      </c>
      <c r="B12" s="322">
        <v>95</v>
      </c>
      <c r="C12" s="322">
        <v>3</v>
      </c>
      <c r="D12" s="322">
        <v>1</v>
      </c>
      <c r="E12" s="322">
        <v>1</v>
      </c>
      <c r="F12" s="322">
        <v>2</v>
      </c>
      <c r="G12" s="322">
        <v>4</v>
      </c>
      <c r="H12" s="322">
        <v>8</v>
      </c>
      <c r="I12" s="322">
        <v>8</v>
      </c>
      <c r="J12" s="322">
        <v>90</v>
      </c>
      <c r="L12" s="419"/>
    </row>
    <row r="13" spans="1:12" ht="12.75">
      <c r="A13" s="316" t="s">
        <v>20</v>
      </c>
      <c r="B13" s="317">
        <v>4</v>
      </c>
      <c r="C13" s="318">
        <v>0</v>
      </c>
      <c r="D13" s="317">
        <v>0</v>
      </c>
      <c r="E13" s="317">
        <v>0</v>
      </c>
      <c r="F13" s="317">
        <v>0</v>
      </c>
      <c r="G13" s="317">
        <v>0</v>
      </c>
      <c r="H13" s="317">
        <v>0</v>
      </c>
      <c r="I13" s="319">
        <v>0</v>
      </c>
      <c r="J13" s="320">
        <v>4</v>
      </c>
      <c r="L13" s="419"/>
    </row>
    <row r="14" spans="1:12" ht="12.75">
      <c r="A14" s="316" t="s">
        <v>39</v>
      </c>
      <c r="B14" s="317">
        <v>6</v>
      </c>
      <c r="C14" s="318">
        <v>0</v>
      </c>
      <c r="D14" s="317">
        <v>0</v>
      </c>
      <c r="E14" s="317">
        <v>1</v>
      </c>
      <c r="F14" s="317">
        <v>0</v>
      </c>
      <c r="G14" s="317">
        <v>0</v>
      </c>
      <c r="H14" s="317">
        <v>1</v>
      </c>
      <c r="I14" s="319">
        <v>1</v>
      </c>
      <c r="J14" s="320">
        <v>5</v>
      </c>
      <c r="L14" s="419"/>
    </row>
    <row r="15" spans="1:12" ht="12.75">
      <c r="A15" s="316" t="s">
        <v>17</v>
      </c>
      <c r="B15" s="317">
        <v>7</v>
      </c>
      <c r="C15" s="318">
        <v>0</v>
      </c>
      <c r="D15" s="317">
        <v>0</v>
      </c>
      <c r="E15" s="317">
        <v>0</v>
      </c>
      <c r="F15" s="317">
        <v>0</v>
      </c>
      <c r="G15" s="317">
        <v>0</v>
      </c>
      <c r="H15" s="317">
        <v>0</v>
      </c>
      <c r="I15" s="319">
        <v>0</v>
      </c>
      <c r="J15" s="320">
        <v>7</v>
      </c>
      <c r="L15" s="419"/>
    </row>
    <row r="16" spans="1:12" ht="12.75">
      <c r="A16" s="316" t="s">
        <v>25</v>
      </c>
      <c r="B16" s="317">
        <v>1</v>
      </c>
      <c r="C16" s="318">
        <v>0</v>
      </c>
      <c r="D16" s="317">
        <v>0</v>
      </c>
      <c r="E16" s="317">
        <v>1</v>
      </c>
      <c r="F16" s="317">
        <v>0</v>
      </c>
      <c r="G16" s="317">
        <v>0</v>
      </c>
      <c r="H16" s="317">
        <v>1</v>
      </c>
      <c r="I16" s="319">
        <v>0</v>
      </c>
      <c r="J16" s="320">
        <v>1</v>
      </c>
      <c r="L16" s="419"/>
    </row>
    <row r="17" spans="1:12" ht="12.75">
      <c r="A17" s="316" t="s">
        <v>15</v>
      </c>
      <c r="B17" s="317">
        <v>20</v>
      </c>
      <c r="C17" s="318">
        <v>0</v>
      </c>
      <c r="D17" s="317">
        <v>0</v>
      </c>
      <c r="E17" s="317">
        <v>0</v>
      </c>
      <c r="F17" s="317">
        <v>0</v>
      </c>
      <c r="G17" s="317">
        <v>0</v>
      </c>
      <c r="H17" s="317">
        <v>0</v>
      </c>
      <c r="I17" s="319">
        <v>0</v>
      </c>
      <c r="J17" s="320">
        <v>20</v>
      </c>
      <c r="L17" s="419"/>
    </row>
    <row r="18" spans="1:12" ht="12.75">
      <c r="A18" s="316" t="s">
        <v>48</v>
      </c>
      <c r="B18" s="317">
        <v>10</v>
      </c>
      <c r="C18" s="318">
        <v>0</v>
      </c>
      <c r="D18" s="317">
        <v>0</v>
      </c>
      <c r="E18" s="317">
        <v>0</v>
      </c>
      <c r="F18" s="317">
        <v>1</v>
      </c>
      <c r="G18" s="317">
        <v>0</v>
      </c>
      <c r="H18" s="317">
        <v>1</v>
      </c>
      <c r="I18" s="319">
        <v>2</v>
      </c>
      <c r="J18" s="320">
        <v>8</v>
      </c>
      <c r="L18" s="419"/>
    </row>
    <row r="19" spans="1:12" ht="12.75">
      <c r="A19" s="316" t="s">
        <v>36</v>
      </c>
      <c r="B19" s="317">
        <v>26</v>
      </c>
      <c r="C19" s="318">
        <v>1</v>
      </c>
      <c r="D19" s="317">
        <v>0</v>
      </c>
      <c r="E19" s="317">
        <v>0</v>
      </c>
      <c r="F19" s="317">
        <v>1</v>
      </c>
      <c r="G19" s="317">
        <v>0</v>
      </c>
      <c r="H19" s="317">
        <v>1</v>
      </c>
      <c r="I19" s="319">
        <v>1</v>
      </c>
      <c r="J19" s="320">
        <v>26</v>
      </c>
      <c r="L19" s="419"/>
    </row>
    <row r="20" spans="1:12" ht="12.75">
      <c r="A20" s="316" t="s">
        <v>178</v>
      </c>
      <c r="B20" s="317">
        <v>1</v>
      </c>
      <c r="C20" s="318">
        <v>0</v>
      </c>
      <c r="D20" s="317">
        <v>0</v>
      </c>
      <c r="E20" s="317">
        <v>1</v>
      </c>
      <c r="F20" s="317">
        <v>0</v>
      </c>
      <c r="G20" s="317">
        <v>0</v>
      </c>
      <c r="H20" s="317">
        <v>1</v>
      </c>
      <c r="I20" s="319">
        <v>0</v>
      </c>
      <c r="J20" s="320">
        <v>1</v>
      </c>
      <c r="L20" s="419"/>
    </row>
    <row r="21" spans="1:12" ht="12.75">
      <c r="A21" s="316" t="s">
        <v>16</v>
      </c>
      <c r="B21" s="317">
        <v>1</v>
      </c>
      <c r="C21" s="318">
        <v>0</v>
      </c>
      <c r="D21" s="317">
        <v>0</v>
      </c>
      <c r="E21" s="317">
        <v>0</v>
      </c>
      <c r="F21" s="317">
        <v>0</v>
      </c>
      <c r="G21" s="317">
        <v>0</v>
      </c>
      <c r="H21" s="317">
        <v>0</v>
      </c>
      <c r="I21" s="319">
        <v>0</v>
      </c>
      <c r="J21" s="320">
        <v>1</v>
      </c>
      <c r="L21" s="419"/>
    </row>
    <row r="22" spans="1:12" ht="12.75">
      <c r="A22" s="316" t="s">
        <v>106</v>
      </c>
      <c r="B22" s="317">
        <v>4</v>
      </c>
      <c r="C22" s="318">
        <v>0</v>
      </c>
      <c r="D22" s="317">
        <v>0</v>
      </c>
      <c r="E22" s="317">
        <v>0</v>
      </c>
      <c r="F22" s="317">
        <v>0</v>
      </c>
      <c r="G22" s="317">
        <v>0</v>
      </c>
      <c r="H22" s="317">
        <v>0</v>
      </c>
      <c r="I22" s="319">
        <v>1</v>
      </c>
      <c r="J22" s="320">
        <v>3</v>
      </c>
      <c r="L22" s="419"/>
    </row>
    <row r="23" spans="1:12" ht="12.75">
      <c r="A23" s="316" t="s">
        <v>42</v>
      </c>
      <c r="B23" s="317">
        <v>13</v>
      </c>
      <c r="C23" s="318">
        <v>0</v>
      </c>
      <c r="D23" s="317">
        <v>0</v>
      </c>
      <c r="E23" s="317">
        <v>1</v>
      </c>
      <c r="F23" s="317">
        <v>0</v>
      </c>
      <c r="G23" s="317">
        <v>0</v>
      </c>
      <c r="H23" s="317">
        <v>1</v>
      </c>
      <c r="I23" s="319">
        <v>0</v>
      </c>
      <c r="J23" s="320">
        <v>13</v>
      </c>
      <c r="L23" s="419"/>
    </row>
    <row r="24" spans="1:12" ht="12.75">
      <c r="A24" s="316" t="s">
        <v>19</v>
      </c>
      <c r="B24" s="317">
        <v>13</v>
      </c>
      <c r="C24" s="318">
        <v>0</v>
      </c>
      <c r="D24" s="317">
        <v>0</v>
      </c>
      <c r="E24" s="317">
        <v>1</v>
      </c>
      <c r="F24" s="317">
        <v>0</v>
      </c>
      <c r="G24" s="317">
        <v>0</v>
      </c>
      <c r="H24" s="317">
        <v>1</v>
      </c>
      <c r="I24" s="319">
        <v>1</v>
      </c>
      <c r="J24" s="320">
        <v>12</v>
      </c>
      <c r="L24" s="419"/>
    </row>
    <row r="25" spans="1:12" ht="12.75">
      <c r="A25" s="321" t="s">
        <v>27</v>
      </c>
      <c r="B25" s="322">
        <v>106</v>
      </c>
      <c r="C25" s="322">
        <v>1</v>
      </c>
      <c r="D25" s="322">
        <v>0</v>
      </c>
      <c r="E25" s="322">
        <v>5</v>
      </c>
      <c r="F25" s="322">
        <v>2</v>
      </c>
      <c r="G25" s="322">
        <v>0</v>
      </c>
      <c r="H25" s="322">
        <v>7</v>
      </c>
      <c r="I25" s="322">
        <v>6</v>
      </c>
      <c r="J25" s="322">
        <v>101</v>
      </c>
      <c r="L25" s="419"/>
    </row>
    <row r="26" spans="1:12" ht="12.75">
      <c r="A26" s="316" t="s">
        <v>51</v>
      </c>
      <c r="B26" s="317">
        <v>2</v>
      </c>
      <c r="C26" s="318">
        <v>0</v>
      </c>
      <c r="D26" s="317">
        <v>0</v>
      </c>
      <c r="E26" s="317">
        <v>0</v>
      </c>
      <c r="F26" s="317">
        <v>0</v>
      </c>
      <c r="G26" s="317">
        <v>0</v>
      </c>
      <c r="H26" s="317">
        <v>0</v>
      </c>
      <c r="I26" s="319">
        <v>0</v>
      </c>
      <c r="J26" s="320">
        <v>2</v>
      </c>
      <c r="L26" s="419"/>
    </row>
    <row r="27" spans="1:12" ht="12.75">
      <c r="A27" s="316" t="s">
        <v>107</v>
      </c>
      <c r="B27" s="317">
        <v>1</v>
      </c>
      <c r="C27" s="318">
        <v>0</v>
      </c>
      <c r="D27" s="317">
        <v>0</v>
      </c>
      <c r="E27" s="317">
        <v>0</v>
      </c>
      <c r="F27" s="317">
        <v>0</v>
      </c>
      <c r="G27" s="317">
        <v>0</v>
      </c>
      <c r="H27" s="317">
        <v>0</v>
      </c>
      <c r="I27" s="319">
        <v>0</v>
      </c>
      <c r="J27" s="320">
        <v>1</v>
      </c>
      <c r="L27" s="419"/>
    </row>
    <row r="28" spans="1:12" ht="12.75">
      <c r="A28" s="316" t="s">
        <v>182</v>
      </c>
      <c r="B28" s="317">
        <v>1</v>
      </c>
      <c r="C28" s="318">
        <v>0</v>
      </c>
      <c r="D28" s="317">
        <v>0</v>
      </c>
      <c r="E28" s="317">
        <v>0</v>
      </c>
      <c r="F28" s="317">
        <v>0</v>
      </c>
      <c r="G28" s="317">
        <v>0</v>
      </c>
      <c r="H28" s="317">
        <v>0</v>
      </c>
      <c r="I28" s="319">
        <v>0</v>
      </c>
      <c r="J28" s="320">
        <v>1</v>
      </c>
      <c r="L28" s="419"/>
    </row>
    <row r="29" spans="1:12" ht="12.75">
      <c r="A29" s="316" t="s">
        <v>11</v>
      </c>
      <c r="B29" s="317">
        <v>9</v>
      </c>
      <c r="C29" s="318">
        <v>0</v>
      </c>
      <c r="D29" s="317">
        <v>0</v>
      </c>
      <c r="E29" s="317">
        <v>1</v>
      </c>
      <c r="F29" s="317">
        <v>0</v>
      </c>
      <c r="G29" s="317">
        <v>0</v>
      </c>
      <c r="H29" s="317">
        <v>1</v>
      </c>
      <c r="I29" s="319">
        <v>1</v>
      </c>
      <c r="J29" s="320">
        <v>8</v>
      </c>
      <c r="L29" s="419"/>
    </row>
    <row r="30" spans="1:12" ht="12.75">
      <c r="A30" s="316" t="s">
        <v>41</v>
      </c>
      <c r="B30" s="317">
        <v>1</v>
      </c>
      <c r="C30" s="318">
        <v>0</v>
      </c>
      <c r="D30" s="317">
        <v>0</v>
      </c>
      <c r="E30" s="317">
        <v>1</v>
      </c>
      <c r="F30" s="317">
        <v>0</v>
      </c>
      <c r="G30" s="317">
        <v>0</v>
      </c>
      <c r="H30" s="317">
        <v>1</v>
      </c>
      <c r="I30" s="319">
        <v>0</v>
      </c>
      <c r="J30" s="320">
        <v>1</v>
      </c>
      <c r="L30" s="419"/>
    </row>
    <row r="31" spans="1:12" ht="12.75">
      <c r="A31" s="316" t="s">
        <v>45</v>
      </c>
      <c r="B31" s="317">
        <v>1</v>
      </c>
      <c r="C31" s="318">
        <v>0</v>
      </c>
      <c r="D31" s="317">
        <v>0</v>
      </c>
      <c r="E31" s="317">
        <v>0</v>
      </c>
      <c r="F31" s="317">
        <v>0</v>
      </c>
      <c r="G31" s="317">
        <v>0</v>
      </c>
      <c r="H31" s="317">
        <v>0</v>
      </c>
      <c r="I31" s="319">
        <v>0</v>
      </c>
      <c r="J31" s="320">
        <v>1</v>
      </c>
      <c r="L31" s="419"/>
    </row>
    <row r="32" spans="1:12" ht="12.75">
      <c r="A32" s="316" t="s">
        <v>46</v>
      </c>
      <c r="B32" s="317">
        <v>1</v>
      </c>
      <c r="C32" s="318">
        <v>0</v>
      </c>
      <c r="D32" s="317">
        <v>0</v>
      </c>
      <c r="E32" s="317">
        <v>0</v>
      </c>
      <c r="F32" s="317">
        <v>0</v>
      </c>
      <c r="G32" s="317">
        <v>0</v>
      </c>
      <c r="H32" s="317">
        <v>0</v>
      </c>
      <c r="I32" s="319">
        <v>0</v>
      </c>
      <c r="J32" s="320">
        <v>1</v>
      </c>
      <c r="L32" s="419"/>
    </row>
    <row r="33" spans="1:12" ht="12.75">
      <c r="A33" s="321" t="s">
        <v>14</v>
      </c>
      <c r="B33" s="322">
        <v>16</v>
      </c>
      <c r="C33" s="322">
        <v>0</v>
      </c>
      <c r="D33" s="322">
        <v>0</v>
      </c>
      <c r="E33" s="322">
        <v>2</v>
      </c>
      <c r="F33" s="322">
        <v>0</v>
      </c>
      <c r="G33" s="322">
        <v>0</v>
      </c>
      <c r="H33" s="322">
        <v>2</v>
      </c>
      <c r="I33" s="322">
        <v>1</v>
      </c>
      <c r="J33" s="322">
        <v>15</v>
      </c>
      <c r="L33" s="419"/>
    </row>
    <row r="34" spans="1:12" ht="12.75">
      <c r="A34" s="316" t="s">
        <v>28</v>
      </c>
      <c r="B34" s="317">
        <v>2</v>
      </c>
      <c r="C34" s="318">
        <v>0</v>
      </c>
      <c r="D34" s="317">
        <v>0</v>
      </c>
      <c r="E34" s="317">
        <v>0</v>
      </c>
      <c r="F34" s="317">
        <v>0</v>
      </c>
      <c r="G34" s="317">
        <v>0</v>
      </c>
      <c r="H34" s="317">
        <v>0</v>
      </c>
      <c r="I34" s="319">
        <v>0</v>
      </c>
      <c r="J34" s="320">
        <v>2</v>
      </c>
      <c r="L34" s="419"/>
    </row>
    <row r="35" spans="1:12" ht="12.75">
      <c r="A35" s="323" t="s">
        <v>29</v>
      </c>
      <c r="B35" s="283">
        <v>219</v>
      </c>
      <c r="C35" s="283">
        <v>4</v>
      </c>
      <c r="D35" s="283">
        <v>1</v>
      </c>
      <c r="E35" s="283">
        <v>8</v>
      </c>
      <c r="F35" s="283">
        <v>4</v>
      </c>
      <c r="G35" s="283">
        <v>4</v>
      </c>
      <c r="H35" s="283">
        <v>17</v>
      </c>
      <c r="I35" s="283">
        <v>15</v>
      </c>
      <c r="J35" s="283">
        <v>208</v>
      </c>
      <c r="L35" s="419"/>
    </row>
  </sheetData>
  <mergeCells count="2">
    <mergeCell ref="A1:J1"/>
    <mergeCell ref="A2:J2"/>
  </mergeCells>
  <printOptions horizontalCentered="1"/>
  <pageMargins left="0.3937007874015748" right="0.3937007874015748" top="0.43" bottom="0.43" header="0.31496062992125984" footer="0.19"/>
  <pageSetup horizontalDpi="600" verticalDpi="600" orientation="portrait" paperSize="9" r:id="rId1"/>
  <headerFooter alignWithMargins="0">
    <oddFooter>&amp;CStránka &amp;P</oddFooter>
  </headerFooter>
</worksheet>
</file>

<file path=xl/worksheets/sheet14.xml><?xml version="1.0" encoding="utf-8"?>
<worksheet xmlns="http://schemas.openxmlformats.org/spreadsheetml/2006/main" xmlns:r="http://schemas.openxmlformats.org/officeDocument/2006/relationships">
  <dimension ref="A2:A14"/>
  <sheetViews>
    <sheetView view="pageBreakPreview" zoomScale="115" zoomScaleSheetLayoutView="115" workbookViewId="0" topLeftCell="A1">
      <selection activeCell="A19" sqref="A19"/>
    </sheetView>
  </sheetViews>
  <sheetFormatPr defaultColWidth="9.140625" defaultRowHeight="12.75"/>
  <cols>
    <col min="1" max="1" width="90.421875" style="129" bestFit="1" customWidth="1"/>
  </cols>
  <sheetData>
    <row r="2" ht="23.25">
      <c r="A2" s="131" t="s">
        <v>66</v>
      </c>
    </row>
    <row r="3" ht="20.25">
      <c r="A3" s="132" t="s">
        <v>69</v>
      </c>
    </row>
    <row r="4" ht="12.75">
      <c r="A4" s="130" t="s">
        <v>99</v>
      </c>
    </row>
    <row r="5" ht="12.75">
      <c r="A5" s="130" t="s">
        <v>100</v>
      </c>
    </row>
    <row r="6" ht="12.75">
      <c r="A6" s="130" t="s">
        <v>101</v>
      </c>
    </row>
    <row r="7" ht="12.75">
      <c r="A7" s="130" t="s">
        <v>102</v>
      </c>
    </row>
    <row r="8" ht="12.75">
      <c r="A8" s="130" t="s">
        <v>103</v>
      </c>
    </row>
    <row r="9" ht="12.75">
      <c r="A9" s="128"/>
    </row>
    <row r="10" ht="12.75">
      <c r="A10" s="130" t="str">
        <f>CONCATENATE("Data platná k ",DAY(Nastavení!B5),".",MONTH(Nastavení!B5),".",YEAR(Nastavení!B5))</f>
        <v>Data platná k 6.1.2010</v>
      </c>
    </row>
    <row r="11" ht="12.75">
      <c r="A11" s="128"/>
    </row>
    <row r="12" ht="12.75">
      <c r="A12" s="128"/>
    </row>
    <row r="13" ht="12.75">
      <c r="A13" s="128"/>
    </row>
    <row r="14" ht="12.75">
      <c r="A14" s="128"/>
    </row>
  </sheetData>
  <sheetProtection sheet="1" objects="1" scenarios="1"/>
  <printOptions horizontalCentered="1"/>
  <pageMargins left="0.3937007874015748" right="0.3937007874015748" top="0.5905511811023623" bottom="0.5905511811023623" header="0.31496062992125984" footer="0.31496062992125984"/>
  <pageSetup horizontalDpi="600" verticalDpi="600" orientation="portrait" paperSize="9" scale="88" r:id="rId1"/>
  <headerFooter alignWithMargins="0">
    <oddFooter>&amp;CStránka &amp;P</oddFooter>
  </headerFooter>
</worksheet>
</file>

<file path=xl/worksheets/sheet2.xml><?xml version="1.0" encoding="utf-8"?>
<worksheet xmlns="http://schemas.openxmlformats.org/spreadsheetml/2006/main" xmlns:r="http://schemas.openxmlformats.org/officeDocument/2006/relationships">
  <dimension ref="A1:F14"/>
  <sheetViews>
    <sheetView view="pageBreakPreview" zoomScale="75" zoomScaleNormal="75" zoomScaleSheetLayoutView="75" workbookViewId="0" topLeftCell="A4">
      <selection activeCell="A19" sqref="A19"/>
    </sheetView>
  </sheetViews>
  <sheetFormatPr defaultColWidth="9.140625" defaultRowHeight="12.75"/>
  <cols>
    <col min="1" max="1" width="19.7109375" style="202" customWidth="1"/>
    <col min="2" max="2" width="63.28125" style="205" customWidth="1"/>
    <col min="3" max="3" width="19.7109375" style="205" customWidth="1"/>
    <col min="4" max="16384" width="9.140625" style="205" customWidth="1"/>
  </cols>
  <sheetData>
    <row r="1" spans="2:6" ht="39.75" customHeight="1">
      <c r="B1" s="203"/>
      <c r="C1" s="204"/>
      <c r="D1" s="204"/>
      <c r="E1" s="204"/>
      <c r="F1" s="204"/>
    </row>
    <row r="2" spans="1:6" ht="19.5" customHeight="1">
      <c r="A2" s="206"/>
      <c r="B2" s="207"/>
      <c r="C2" s="204"/>
      <c r="D2" s="204"/>
      <c r="E2" s="204"/>
      <c r="F2" s="204"/>
    </row>
    <row r="3" ht="12.75" customHeight="1">
      <c r="B3" s="208"/>
    </row>
    <row r="4" ht="57" customHeight="1">
      <c r="B4" s="209"/>
    </row>
    <row r="5" ht="22.5" customHeight="1"/>
    <row r="6" spans="1:3" ht="57.75" customHeight="1">
      <c r="A6" s="430" t="s">
        <v>69</v>
      </c>
      <c r="B6" s="431"/>
      <c r="C6" s="432"/>
    </row>
    <row r="7" spans="1:3" s="210" customFormat="1" ht="63" customHeight="1">
      <c r="A7" s="433" t="s">
        <v>84</v>
      </c>
      <c r="B7" s="434"/>
      <c r="C7" s="435"/>
    </row>
    <row r="8" spans="2:3" ht="51.75" customHeight="1">
      <c r="B8" s="202"/>
      <c r="C8" s="202"/>
    </row>
    <row r="9" spans="2:3" ht="63.75" customHeight="1">
      <c r="B9" s="211" t="s">
        <v>78</v>
      </c>
      <c r="C9" s="212"/>
    </row>
    <row r="10" spans="1:3" ht="14.25" customHeight="1">
      <c r="A10" s="216"/>
      <c r="B10" s="217"/>
      <c r="C10" s="218"/>
    </row>
    <row r="11" spans="2:4" ht="72" customHeight="1">
      <c r="B11" s="213"/>
      <c r="C11" s="212"/>
      <c r="D11" s="215"/>
    </row>
    <row r="12" spans="2:4" ht="24.75" customHeight="1">
      <c r="B12" s="212"/>
      <c r="C12" s="212"/>
      <c r="D12" s="215"/>
    </row>
    <row r="13" spans="1:3" ht="51.75" customHeight="1">
      <c r="A13" s="436" t="s">
        <v>67</v>
      </c>
      <c r="B13" s="437"/>
      <c r="C13" s="438"/>
    </row>
    <row r="14" ht="31.5" customHeight="1">
      <c r="B14" s="214" t="str">
        <f>UPPER(Nastavení!B1)</f>
        <v>PROSINEC 2009</v>
      </c>
    </row>
    <row r="15" ht="257.25" customHeight="1"/>
  </sheetData>
  <sheetProtection/>
  <mergeCells count="3">
    <mergeCell ref="A6:C6"/>
    <mergeCell ref="A7:C7"/>
    <mergeCell ref="A13:C13"/>
  </mergeCells>
  <printOptions horizontalCentered="1"/>
  <pageMargins left="0.3937007874015748" right="0.3937007874015748" top="0.5905511811023623" bottom="0.5905511811023623" header="0.31496062992125984" footer="0.31496062992125984"/>
  <pageSetup horizontalDpi="600" verticalDpi="600" orientation="portrait" paperSize="9" scale="88" r:id="rId4"/>
  <drawing r:id="rId3"/>
  <legacyDrawing r:id="rId2"/>
  <oleObjects>
    <oleObject progId="Word.Document.8" shapeId="1188128" r:id="rId1"/>
  </oleObjects>
</worksheet>
</file>

<file path=xl/worksheets/sheet3.xml><?xml version="1.0" encoding="utf-8"?>
<worksheet xmlns="http://schemas.openxmlformats.org/spreadsheetml/2006/main" xmlns:r="http://schemas.openxmlformats.org/officeDocument/2006/relationships">
  <sheetPr codeName="List1"/>
  <dimension ref="A1:AI114"/>
  <sheetViews>
    <sheetView showGridLines="0" view="pageBreakPreview" zoomScaleSheetLayoutView="100" workbookViewId="0" topLeftCell="A32">
      <selection activeCell="O68" sqref="O68"/>
    </sheetView>
  </sheetViews>
  <sheetFormatPr defaultColWidth="9.140625" defaultRowHeight="12.75"/>
  <cols>
    <col min="1" max="1" width="19.28125" style="1" customWidth="1"/>
    <col min="2" max="14" width="5.8515625" style="1" customWidth="1"/>
    <col min="15" max="15" width="16.00390625" style="1" customWidth="1"/>
    <col min="16" max="16" width="15.140625" style="1" bestFit="1" customWidth="1"/>
    <col min="17" max="17" width="7.8515625" style="1" bestFit="1" customWidth="1"/>
    <col min="18" max="18" width="5.00390625" style="1" bestFit="1" customWidth="1"/>
    <col min="19" max="21" width="5.7109375" style="1" bestFit="1" customWidth="1"/>
    <col min="22" max="22" width="4.00390625" style="1" bestFit="1" customWidth="1"/>
    <col min="23" max="24" width="5.7109375" style="1" bestFit="1" customWidth="1"/>
    <col min="25" max="25" width="9.140625" style="1" customWidth="1"/>
    <col min="26" max="26" width="5.00390625" style="1" bestFit="1" customWidth="1"/>
    <col min="27" max="27" width="4.00390625" style="1" bestFit="1" customWidth="1"/>
    <col min="28" max="28" width="3.28125" style="1" bestFit="1" customWidth="1"/>
    <col min="29" max="29" width="4.00390625" style="1" bestFit="1" customWidth="1"/>
    <col min="30" max="32" width="3.28125" style="1" bestFit="1" customWidth="1"/>
    <col min="33" max="35" width="4.00390625" style="1" bestFit="1" customWidth="1"/>
    <col min="36" max="16384" width="9.140625" style="1" customWidth="1"/>
  </cols>
  <sheetData>
    <row r="1" spans="1:14" s="7" customFormat="1" ht="13.5" customHeight="1">
      <c r="A1" s="441" t="s">
        <v>79</v>
      </c>
      <c r="B1" s="441"/>
      <c r="C1" s="441"/>
      <c r="D1" s="441"/>
      <c r="E1" s="441"/>
      <c r="F1" s="441"/>
      <c r="G1" s="441"/>
      <c r="H1" s="441"/>
      <c r="I1" s="441"/>
      <c r="J1" s="441"/>
      <c r="K1" s="441"/>
      <c r="L1" s="441"/>
      <c r="M1" s="441"/>
      <c r="N1" s="116"/>
    </row>
    <row r="2" spans="1:14" s="7" customFormat="1" ht="15.75" customHeight="1">
      <c r="A2" s="442" t="str">
        <f>LOWER(Nastavení!$B$1)</f>
        <v>prosinec 2009</v>
      </c>
      <c r="B2" s="442"/>
      <c r="C2" s="442"/>
      <c r="D2" s="442"/>
      <c r="E2" s="442"/>
      <c r="F2" s="442"/>
      <c r="G2" s="442"/>
      <c r="H2" s="442"/>
      <c r="I2" s="442"/>
      <c r="J2" s="442"/>
      <c r="K2" s="442"/>
      <c r="L2" s="442"/>
      <c r="M2" s="442"/>
      <c r="N2" s="139"/>
    </row>
    <row r="3" spans="1:13" s="158" customFormat="1" ht="7.5" customHeight="1">
      <c r="A3" s="153"/>
      <c r="B3" s="153"/>
      <c r="C3" s="153"/>
      <c r="D3" s="153"/>
      <c r="E3" s="153"/>
      <c r="F3" s="153"/>
      <c r="G3" s="153"/>
      <c r="H3" s="153"/>
      <c r="I3" s="153"/>
      <c r="J3" s="153"/>
      <c r="K3" s="153"/>
      <c r="M3" s="181" t="s">
        <v>135</v>
      </c>
    </row>
    <row r="4" spans="1:13" s="158" customFormat="1" ht="12.75" customHeight="1">
      <c r="A4" s="443" t="s">
        <v>0</v>
      </c>
      <c r="B4" s="445" t="str">
        <f>CONCATENATE("Počet účastníků řízení k ",DAY(Nastavení!B2),".",MONTH(Nastavení!B2),".",YEAR(Nastavení!B2),"*")</f>
        <v>Počet účastníků řízení k 1.12.2009*</v>
      </c>
      <c r="C4" s="445" t="s">
        <v>60</v>
      </c>
      <c r="D4" s="445" t="s">
        <v>91</v>
      </c>
      <c r="E4" s="447" t="s">
        <v>159</v>
      </c>
      <c r="F4" s="448"/>
      <c r="G4" s="448"/>
      <c r="H4" s="448"/>
      <c r="I4" s="448"/>
      <c r="J4" s="449"/>
      <c r="K4" s="445" t="s">
        <v>94</v>
      </c>
      <c r="L4" s="445" t="s">
        <v>95</v>
      </c>
      <c r="M4" s="445" t="str">
        <f>CONCATENATE("Počet účastníků řízení k ",DAY(Nastavení!B3),".",MONTH(Nastavení!B3),".",YEAR(Nastavení!B3),"*")</f>
        <v>Počet účastníků řízení k 31.12.2009*</v>
      </c>
    </row>
    <row r="5" spans="1:35" s="17" customFormat="1" ht="78.75" customHeight="1">
      <c r="A5" s="444"/>
      <c r="B5" s="446"/>
      <c r="C5" s="446"/>
      <c r="D5" s="446"/>
      <c r="E5" s="221" t="s">
        <v>53</v>
      </c>
      <c r="F5" s="221" t="s">
        <v>83</v>
      </c>
      <c r="G5" s="221" t="s">
        <v>92</v>
      </c>
      <c r="H5" s="221" t="s">
        <v>68</v>
      </c>
      <c r="I5" s="221" t="s">
        <v>50</v>
      </c>
      <c r="J5" s="221" t="s">
        <v>93</v>
      </c>
      <c r="K5" s="446"/>
      <c r="L5" s="446"/>
      <c r="M5" s="446"/>
      <c r="O5" s="134"/>
      <c r="P5" s="134"/>
      <c r="Q5" s="134"/>
      <c r="R5" s="134"/>
      <c r="S5" s="134"/>
      <c r="T5" s="134"/>
      <c r="U5" s="134"/>
      <c r="V5" s="134"/>
      <c r="W5" s="134"/>
      <c r="Y5" s="134"/>
      <c r="Z5" s="134"/>
      <c r="AA5" s="134"/>
      <c r="AB5" s="134"/>
      <c r="AC5" s="134"/>
      <c r="AD5" s="134"/>
      <c r="AE5" s="134"/>
      <c r="AF5" s="134"/>
      <c r="AG5" s="134"/>
      <c r="AH5" s="134"/>
      <c r="AI5" s="134"/>
    </row>
    <row r="6" spans="1:25" s="17" customFormat="1" ht="12">
      <c r="A6" s="356" t="s">
        <v>207</v>
      </c>
      <c r="B6" s="357">
        <v>1</v>
      </c>
      <c r="C6" s="357">
        <v>0</v>
      </c>
      <c r="D6" s="357">
        <v>0</v>
      </c>
      <c r="E6" s="357">
        <v>0</v>
      </c>
      <c r="F6" s="357">
        <v>0</v>
      </c>
      <c r="G6" s="357">
        <v>0</v>
      </c>
      <c r="H6" s="357">
        <v>0</v>
      </c>
      <c r="I6" s="357">
        <v>0</v>
      </c>
      <c r="J6" s="357">
        <v>0</v>
      </c>
      <c r="K6" s="357">
        <v>0</v>
      </c>
      <c r="L6" s="357">
        <v>0</v>
      </c>
      <c r="M6" s="358">
        <v>1</v>
      </c>
      <c r="N6" s="112">
        <f aca="true" t="shared" si="0" ref="N6:N68">B6+C6+D6-K6-M6</f>
        <v>0</v>
      </c>
      <c r="O6" s="136"/>
      <c r="P6" s="418"/>
      <c r="Q6" s="418"/>
      <c r="Y6" s="135"/>
    </row>
    <row r="7" spans="1:25" s="17" customFormat="1" ht="12">
      <c r="A7" s="359" t="s">
        <v>1</v>
      </c>
      <c r="B7" s="360">
        <v>50</v>
      </c>
      <c r="C7" s="360">
        <v>1</v>
      </c>
      <c r="D7" s="360">
        <v>0</v>
      </c>
      <c r="E7" s="360">
        <v>0</v>
      </c>
      <c r="F7" s="360">
        <v>1</v>
      </c>
      <c r="G7" s="360">
        <v>0</v>
      </c>
      <c r="H7" s="360">
        <v>2</v>
      </c>
      <c r="I7" s="360">
        <v>0</v>
      </c>
      <c r="J7" s="360">
        <v>3</v>
      </c>
      <c r="K7" s="360">
        <v>4</v>
      </c>
      <c r="L7" s="360">
        <v>0</v>
      </c>
      <c r="M7" s="361">
        <v>47</v>
      </c>
      <c r="N7" s="112">
        <f t="shared" si="0"/>
        <v>0</v>
      </c>
      <c r="O7" s="136"/>
      <c r="P7" s="418"/>
      <c r="Q7" s="418"/>
      <c r="Y7" s="135"/>
    </row>
    <row r="8" spans="1:25" s="17" customFormat="1" ht="12">
      <c r="A8" s="359" t="s">
        <v>174</v>
      </c>
      <c r="B8" s="360">
        <v>1</v>
      </c>
      <c r="C8" s="360">
        <v>0</v>
      </c>
      <c r="D8" s="360">
        <v>0</v>
      </c>
      <c r="E8" s="360">
        <v>0</v>
      </c>
      <c r="F8" s="360">
        <v>0</v>
      </c>
      <c r="G8" s="360">
        <v>0</v>
      </c>
      <c r="H8" s="360">
        <v>0</v>
      </c>
      <c r="I8" s="360">
        <v>0</v>
      </c>
      <c r="J8" s="360">
        <v>0</v>
      </c>
      <c r="K8" s="360">
        <v>0</v>
      </c>
      <c r="L8" s="360">
        <v>0</v>
      </c>
      <c r="M8" s="361">
        <v>1</v>
      </c>
      <c r="N8" s="112">
        <f t="shared" si="0"/>
        <v>0</v>
      </c>
      <c r="O8" s="136"/>
      <c r="P8" s="418"/>
      <c r="Q8" s="418"/>
      <c r="Y8" s="135"/>
    </row>
    <row r="9" spans="1:25" s="17" customFormat="1" ht="12">
      <c r="A9" s="359" t="s">
        <v>232</v>
      </c>
      <c r="B9" s="360">
        <v>1</v>
      </c>
      <c r="C9" s="360">
        <v>0</v>
      </c>
      <c r="D9" s="360">
        <v>0</v>
      </c>
      <c r="E9" s="360">
        <v>0</v>
      </c>
      <c r="F9" s="360">
        <v>0</v>
      </c>
      <c r="G9" s="360">
        <v>0</v>
      </c>
      <c r="H9" s="360">
        <v>0</v>
      </c>
      <c r="I9" s="360">
        <v>0</v>
      </c>
      <c r="J9" s="360">
        <v>0</v>
      </c>
      <c r="K9" s="360">
        <v>0</v>
      </c>
      <c r="L9" s="360">
        <v>0</v>
      </c>
      <c r="M9" s="361">
        <v>1</v>
      </c>
      <c r="N9" s="112">
        <f t="shared" si="0"/>
        <v>0</v>
      </c>
      <c r="O9" s="136"/>
      <c r="P9" s="418"/>
      <c r="Q9" s="418"/>
      <c r="Y9" s="135"/>
    </row>
    <row r="10" spans="1:25" s="17" customFormat="1" ht="12">
      <c r="A10" s="359" t="s">
        <v>153</v>
      </c>
      <c r="B10" s="360">
        <v>9</v>
      </c>
      <c r="C10" s="360">
        <v>1</v>
      </c>
      <c r="D10" s="360">
        <v>0</v>
      </c>
      <c r="E10" s="360">
        <v>0</v>
      </c>
      <c r="F10" s="360">
        <v>1</v>
      </c>
      <c r="G10" s="360">
        <v>0</v>
      </c>
      <c r="H10" s="360">
        <v>0</v>
      </c>
      <c r="I10" s="360">
        <v>0</v>
      </c>
      <c r="J10" s="360">
        <v>1</v>
      </c>
      <c r="K10" s="360">
        <v>1</v>
      </c>
      <c r="L10" s="360">
        <v>0</v>
      </c>
      <c r="M10" s="361">
        <v>9</v>
      </c>
      <c r="N10" s="112">
        <f t="shared" si="0"/>
        <v>0</v>
      </c>
      <c r="O10" s="136"/>
      <c r="P10" s="418"/>
      <c r="Q10" s="418"/>
      <c r="Y10" s="135"/>
    </row>
    <row r="11" spans="1:25" s="17" customFormat="1" ht="12">
      <c r="A11" s="359" t="s">
        <v>2</v>
      </c>
      <c r="B11" s="360">
        <v>1</v>
      </c>
      <c r="C11" s="360">
        <v>1</v>
      </c>
      <c r="D11" s="360">
        <v>0</v>
      </c>
      <c r="E11" s="360">
        <v>0</v>
      </c>
      <c r="F11" s="360">
        <v>0</v>
      </c>
      <c r="G11" s="360">
        <v>0</v>
      </c>
      <c r="H11" s="360">
        <v>1</v>
      </c>
      <c r="I11" s="360">
        <v>0</v>
      </c>
      <c r="J11" s="360">
        <v>1</v>
      </c>
      <c r="K11" s="360">
        <v>1</v>
      </c>
      <c r="L11" s="360">
        <v>0</v>
      </c>
      <c r="M11" s="361">
        <v>1</v>
      </c>
      <c r="N11" s="112">
        <f t="shared" si="0"/>
        <v>0</v>
      </c>
      <c r="O11" s="136"/>
      <c r="P11" s="418"/>
      <c r="Q11" s="418"/>
      <c r="Y11" s="135"/>
    </row>
    <row r="12" spans="1:25" s="17" customFormat="1" ht="12">
      <c r="A12" s="359" t="s">
        <v>3</v>
      </c>
      <c r="B12" s="360">
        <v>7</v>
      </c>
      <c r="C12" s="360">
        <v>6</v>
      </c>
      <c r="D12" s="360">
        <v>0</v>
      </c>
      <c r="E12" s="360">
        <v>0</v>
      </c>
      <c r="F12" s="360">
        <v>2</v>
      </c>
      <c r="G12" s="360">
        <v>0</v>
      </c>
      <c r="H12" s="360">
        <v>0</v>
      </c>
      <c r="I12" s="360">
        <v>0</v>
      </c>
      <c r="J12" s="360">
        <v>2</v>
      </c>
      <c r="K12" s="360">
        <v>2</v>
      </c>
      <c r="L12" s="360">
        <v>2</v>
      </c>
      <c r="M12" s="361">
        <v>11</v>
      </c>
      <c r="N12" s="112">
        <f t="shared" si="0"/>
        <v>0</v>
      </c>
      <c r="O12" s="136"/>
      <c r="P12" s="418"/>
      <c r="Q12" s="418"/>
      <c r="Y12" s="135"/>
    </row>
    <row r="13" spans="1:25" s="17" customFormat="1" ht="12">
      <c r="A13" s="359" t="s">
        <v>37</v>
      </c>
      <c r="B13" s="360">
        <v>1</v>
      </c>
      <c r="C13" s="360">
        <v>0</v>
      </c>
      <c r="D13" s="360">
        <v>0</v>
      </c>
      <c r="E13" s="360">
        <v>0</v>
      </c>
      <c r="F13" s="360">
        <v>0</v>
      </c>
      <c r="G13" s="360">
        <v>0</v>
      </c>
      <c r="H13" s="360">
        <v>0</v>
      </c>
      <c r="I13" s="360">
        <v>0</v>
      </c>
      <c r="J13" s="360">
        <v>0</v>
      </c>
      <c r="K13" s="360">
        <v>0</v>
      </c>
      <c r="L13" s="360">
        <v>0</v>
      </c>
      <c r="M13" s="361">
        <v>1</v>
      </c>
      <c r="N13" s="112">
        <f t="shared" si="0"/>
        <v>0</v>
      </c>
      <c r="O13" s="136"/>
      <c r="P13" s="418"/>
      <c r="Q13" s="418"/>
      <c r="Y13" s="135"/>
    </row>
    <row r="14" spans="1:25" s="17" customFormat="1" ht="12">
      <c r="A14" s="359" t="s">
        <v>4</v>
      </c>
      <c r="B14" s="360">
        <v>67</v>
      </c>
      <c r="C14" s="360">
        <v>8</v>
      </c>
      <c r="D14" s="360">
        <v>0</v>
      </c>
      <c r="E14" s="360">
        <v>0</v>
      </c>
      <c r="F14" s="360">
        <v>1</v>
      </c>
      <c r="G14" s="360">
        <v>0</v>
      </c>
      <c r="H14" s="360">
        <v>4</v>
      </c>
      <c r="I14" s="360">
        <v>0</v>
      </c>
      <c r="J14" s="360">
        <v>5</v>
      </c>
      <c r="K14" s="360">
        <v>11</v>
      </c>
      <c r="L14" s="360">
        <v>1</v>
      </c>
      <c r="M14" s="361">
        <v>64</v>
      </c>
      <c r="N14" s="112">
        <f t="shared" si="0"/>
        <v>0</v>
      </c>
      <c r="O14" s="136"/>
      <c r="P14" s="418"/>
      <c r="Q14" s="418"/>
      <c r="Y14" s="135"/>
    </row>
    <row r="15" spans="1:25" s="17" customFormat="1" ht="12">
      <c r="A15" s="359" t="s">
        <v>176</v>
      </c>
      <c r="B15" s="360">
        <v>1</v>
      </c>
      <c r="C15" s="360">
        <v>1</v>
      </c>
      <c r="D15" s="360">
        <v>0</v>
      </c>
      <c r="E15" s="360">
        <v>0</v>
      </c>
      <c r="F15" s="360">
        <v>0</v>
      </c>
      <c r="G15" s="360">
        <v>0</v>
      </c>
      <c r="H15" s="360">
        <v>1</v>
      </c>
      <c r="I15" s="360">
        <v>0</v>
      </c>
      <c r="J15" s="360">
        <v>1</v>
      </c>
      <c r="K15" s="360">
        <v>1</v>
      </c>
      <c r="L15" s="360">
        <v>0</v>
      </c>
      <c r="M15" s="361">
        <v>1</v>
      </c>
      <c r="N15" s="112">
        <f t="shared" si="0"/>
        <v>0</v>
      </c>
      <c r="O15" s="136"/>
      <c r="P15" s="418"/>
      <c r="Q15" s="418"/>
      <c r="Y15" s="135"/>
    </row>
    <row r="16" spans="1:25" s="17" customFormat="1" ht="12">
      <c r="A16" s="359" t="s">
        <v>105</v>
      </c>
      <c r="B16" s="360">
        <v>1</v>
      </c>
      <c r="C16" s="360">
        <v>1</v>
      </c>
      <c r="D16" s="360">
        <v>3</v>
      </c>
      <c r="E16" s="360">
        <v>0</v>
      </c>
      <c r="F16" s="360">
        <v>1</v>
      </c>
      <c r="G16" s="360">
        <v>0</v>
      </c>
      <c r="H16" s="360">
        <v>0</v>
      </c>
      <c r="I16" s="360">
        <v>0</v>
      </c>
      <c r="J16" s="360">
        <v>1</v>
      </c>
      <c r="K16" s="360">
        <v>1</v>
      </c>
      <c r="L16" s="360">
        <v>0</v>
      </c>
      <c r="M16" s="361">
        <v>4</v>
      </c>
      <c r="N16" s="112">
        <f t="shared" si="0"/>
        <v>0</v>
      </c>
      <c r="O16" s="136"/>
      <c r="P16" s="418"/>
      <c r="Q16" s="418"/>
      <c r="Y16" s="135"/>
    </row>
    <row r="17" spans="1:17" s="18" customFormat="1" ht="12">
      <c r="A17" s="359" t="s">
        <v>5</v>
      </c>
      <c r="B17" s="360">
        <v>68</v>
      </c>
      <c r="C17" s="360">
        <v>17</v>
      </c>
      <c r="D17" s="360">
        <v>1</v>
      </c>
      <c r="E17" s="360">
        <v>4</v>
      </c>
      <c r="F17" s="360">
        <v>8</v>
      </c>
      <c r="G17" s="360">
        <v>0</v>
      </c>
      <c r="H17" s="360">
        <v>9</v>
      </c>
      <c r="I17" s="360">
        <v>0</v>
      </c>
      <c r="J17" s="360">
        <v>21</v>
      </c>
      <c r="K17" s="360">
        <v>16</v>
      </c>
      <c r="L17" s="360">
        <v>2</v>
      </c>
      <c r="M17" s="361">
        <v>70</v>
      </c>
      <c r="N17" s="112">
        <f t="shared" si="0"/>
        <v>0</v>
      </c>
      <c r="O17" s="136"/>
      <c r="P17" s="418"/>
      <c r="Q17" s="418"/>
    </row>
    <row r="18" spans="1:17" s="18" customFormat="1" ht="12">
      <c r="A18" s="362" t="s">
        <v>6</v>
      </c>
      <c r="B18" s="363">
        <v>208</v>
      </c>
      <c r="C18" s="363">
        <v>36</v>
      </c>
      <c r="D18" s="363">
        <v>4</v>
      </c>
      <c r="E18" s="363">
        <v>4</v>
      </c>
      <c r="F18" s="363">
        <v>14</v>
      </c>
      <c r="G18" s="363">
        <v>0</v>
      </c>
      <c r="H18" s="363">
        <v>17</v>
      </c>
      <c r="I18" s="363">
        <v>0</v>
      </c>
      <c r="J18" s="363">
        <v>35</v>
      </c>
      <c r="K18" s="363">
        <v>37</v>
      </c>
      <c r="L18" s="363">
        <v>5</v>
      </c>
      <c r="M18" s="363">
        <v>211</v>
      </c>
      <c r="N18" s="112">
        <f t="shared" si="0"/>
        <v>0</v>
      </c>
      <c r="O18" s="136"/>
      <c r="P18" s="418"/>
      <c r="Q18" s="418"/>
    </row>
    <row r="19" spans="1:17" s="18" customFormat="1" ht="12">
      <c r="A19" s="359" t="s">
        <v>26</v>
      </c>
      <c r="B19" s="360">
        <v>4</v>
      </c>
      <c r="C19" s="360">
        <v>0</v>
      </c>
      <c r="D19" s="360">
        <v>0</v>
      </c>
      <c r="E19" s="360">
        <v>0</v>
      </c>
      <c r="F19" s="360">
        <v>0</v>
      </c>
      <c r="G19" s="360">
        <v>0</v>
      </c>
      <c r="H19" s="360">
        <v>0</v>
      </c>
      <c r="I19" s="360">
        <v>0</v>
      </c>
      <c r="J19" s="360">
        <v>0</v>
      </c>
      <c r="K19" s="360">
        <v>0</v>
      </c>
      <c r="L19" s="360">
        <v>0</v>
      </c>
      <c r="M19" s="361">
        <v>4</v>
      </c>
      <c r="N19" s="112">
        <f t="shared" si="0"/>
        <v>0</v>
      </c>
      <c r="O19" s="136"/>
      <c r="P19" s="418"/>
      <c r="Q19" s="418"/>
    </row>
    <row r="20" spans="1:17" s="18" customFormat="1" ht="12">
      <c r="A20" s="359" t="s">
        <v>20</v>
      </c>
      <c r="B20" s="360">
        <v>31</v>
      </c>
      <c r="C20" s="360">
        <v>1</v>
      </c>
      <c r="D20" s="360">
        <v>0</v>
      </c>
      <c r="E20" s="360">
        <v>1</v>
      </c>
      <c r="F20" s="360">
        <v>0</v>
      </c>
      <c r="G20" s="360">
        <v>0</v>
      </c>
      <c r="H20" s="360">
        <v>0</v>
      </c>
      <c r="I20" s="360">
        <v>0</v>
      </c>
      <c r="J20" s="360">
        <v>1</v>
      </c>
      <c r="K20" s="360">
        <v>0</v>
      </c>
      <c r="L20" s="360">
        <v>0</v>
      </c>
      <c r="M20" s="361">
        <v>32</v>
      </c>
      <c r="N20" s="112">
        <f t="shared" si="0"/>
        <v>0</v>
      </c>
      <c r="O20" s="136"/>
      <c r="P20" s="418"/>
      <c r="Q20" s="418"/>
    </row>
    <row r="21" spans="1:17" s="18" customFormat="1" ht="12">
      <c r="A21" s="359" t="s">
        <v>43</v>
      </c>
      <c r="B21" s="360">
        <v>2</v>
      </c>
      <c r="C21" s="360">
        <v>1</v>
      </c>
      <c r="D21" s="360">
        <v>0</v>
      </c>
      <c r="E21" s="360">
        <v>0</v>
      </c>
      <c r="F21" s="360">
        <v>0</v>
      </c>
      <c r="G21" s="360">
        <v>0</v>
      </c>
      <c r="H21" s="360">
        <v>0</v>
      </c>
      <c r="I21" s="360">
        <v>0</v>
      </c>
      <c r="J21" s="360">
        <v>0</v>
      </c>
      <c r="K21" s="360">
        <v>0</v>
      </c>
      <c r="L21" s="360">
        <v>0</v>
      </c>
      <c r="M21" s="361">
        <v>3</v>
      </c>
      <c r="N21" s="112">
        <f t="shared" si="0"/>
        <v>0</v>
      </c>
      <c r="O21" s="136"/>
      <c r="P21" s="418"/>
      <c r="Q21" s="418"/>
    </row>
    <row r="22" spans="1:23" s="18" customFormat="1" ht="12">
      <c r="A22" s="359" t="s">
        <v>22</v>
      </c>
      <c r="B22" s="360">
        <v>2</v>
      </c>
      <c r="C22" s="360">
        <v>0</v>
      </c>
      <c r="D22" s="360">
        <v>0</v>
      </c>
      <c r="E22" s="360">
        <v>0</v>
      </c>
      <c r="F22" s="360">
        <v>0</v>
      </c>
      <c r="G22" s="360">
        <v>0</v>
      </c>
      <c r="H22" s="360">
        <v>0</v>
      </c>
      <c r="I22" s="360">
        <v>1</v>
      </c>
      <c r="J22" s="360">
        <v>1</v>
      </c>
      <c r="K22" s="360">
        <v>1</v>
      </c>
      <c r="L22" s="360">
        <v>0</v>
      </c>
      <c r="M22" s="361">
        <v>1</v>
      </c>
      <c r="N22" s="112">
        <f t="shared" si="0"/>
        <v>0</v>
      </c>
      <c r="O22" s="136"/>
      <c r="P22" s="418"/>
      <c r="Q22" s="418"/>
      <c r="R22" s="137"/>
      <c r="S22" s="137"/>
      <c r="T22" s="137"/>
      <c r="U22" s="137"/>
      <c r="V22" s="137"/>
      <c r="W22" s="137"/>
    </row>
    <row r="23" spans="1:23" s="18" customFormat="1" ht="12">
      <c r="A23" s="359" t="s">
        <v>39</v>
      </c>
      <c r="B23" s="360">
        <v>6</v>
      </c>
      <c r="C23" s="360">
        <v>1</v>
      </c>
      <c r="D23" s="360">
        <v>0</v>
      </c>
      <c r="E23" s="360">
        <v>0</v>
      </c>
      <c r="F23" s="360">
        <v>1</v>
      </c>
      <c r="G23" s="360">
        <v>0</v>
      </c>
      <c r="H23" s="360">
        <v>0</v>
      </c>
      <c r="I23" s="360">
        <v>0</v>
      </c>
      <c r="J23" s="360">
        <v>1</v>
      </c>
      <c r="K23" s="360">
        <v>2</v>
      </c>
      <c r="L23" s="360">
        <v>0</v>
      </c>
      <c r="M23" s="361">
        <v>5</v>
      </c>
      <c r="N23" s="112">
        <f t="shared" si="0"/>
        <v>0</v>
      </c>
      <c r="O23" s="136"/>
      <c r="P23" s="418"/>
      <c r="Q23" s="418"/>
      <c r="R23" s="137"/>
      <c r="S23" s="137"/>
      <c r="T23" s="137"/>
      <c r="U23" s="137"/>
      <c r="V23" s="137"/>
      <c r="W23" s="137"/>
    </row>
    <row r="24" spans="1:23" s="18" customFormat="1" ht="12">
      <c r="A24" s="359" t="s">
        <v>218</v>
      </c>
      <c r="B24" s="360">
        <v>1</v>
      </c>
      <c r="C24" s="360">
        <v>0</v>
      </c>
      <c r="D24" s="360">
        <v>0</v>
      </c>
      <c r="E24" s="360">
        <v>0</v>
      </c>
      <c r="F24" s="360">
        <v>0</v>
      </c>
      <c r="G24" s="360">
        <v>0</v>
      </c>
      <c r="H24" s="360">
        <v>0</v>
      </c>
      <c r="I24" s="360">
        <v>0</v>
      </c>
      <c r="J24" s="360">
        <v>0</v>
      </c>
      <c r="K24" s="360">
        <v>0</v>
      </c>
      <c r="L24" s="360">
        <v>0</v>
      </c>
      <c r="M24" s="361">
        <v>1</v>
      </c>
      <c r="N24" s="112">
        <f t="shared" si="0"/>
        <v>0</v>
      </c>
      <c r="O24" s="136"/>
      <c r="P24" s="418"/>
      <c r="Q24" s="418"/>
      <c r="R24" s="137"/>
      <c r="S24" s="137"/>
      <c r="T24" s="137"/>
      <c r="U24" s="137"/>
      <c r="V24" s="137"/>
      <c r="W24" s="137"/>
    </row>
    <row r="25" spans="1:23" s="18" customFormat="1" ht="12">
      <c r="A25" s="359" t="s">
        <v>17</v>
      </c>
      <c r="B25" s="360">
        <v>20</v>
      </c>
      <c r="C25" s="360">
        <v>2</v>
      </c>
      <c r="D25" s="360">
        <v>0</v>
      </c>
      <c r="E25" s="360">
        <v>0</v>
      </c>
      <c r="F25" s="360">
        <v>1</v>
      </c>
      <c r="G25" s="360">
        <v>0</v>
      </c>
      <c r="H25" s="360">
        <v>2</v>
      </c>
      <c r="I25" s="360">
        <v>1</v>
      </c>
      <c r="J25" s="360">
        <v>4</v>
      </c>
      <c r="K25" s="360">
        <v>4</v>
      </c>
      <c r="L25" s="360">
        <v>0</v>
      </c>
      <c r="M25" s="361">
        <v>18</v>
      </c>
      <c r="N25" s="112">
        <f t="shared" si="0"/>
        <v>0</v>
      </c>
      <c r="O25" s="136"/>
      <c r="P25" s="418"/>
      <c r="Q25" s="418"/>
      <c r="R25" s="137"/>
      <c r="S25" s="137"/>
      <c r="T25" s="137"/>
      <c r="U25" s="137"/>
      <c r="V25" s="137"/>
      <c r="W25" s="137"/>
    </row>
    <row r="26" spans="1:23" s="18" customFormat="1" ht="12">
      <c r="A26" s="359" t="s">
        <v>25</v>
      </c>
      <c r="B26" s="360">
        <v>3</v>
      </c>
      <c r="C26" s="360">
        <v>0</v>
      </c>
      <c r="D26" s="360">
        <v>0</v>
      </c>
      <c r="E26" s="360">
        <v>0</v>
      </c>
      <c r="F26" s="360">
        <v>0</v>
      </c>
      <c r="G26" s="360">
        <v>0</v>
      </c>
      <c r="H26" s="360">
        <v>0</v>
      </c>
      <c r="I26" s="360">
        <v>0</v>
      </c>
      <c r="J26" s="360">
        <v>0</v>
      </c>
      <c r="K26" s="360">
        <v>0</v>
      </c>
      <c r="L26" s="360">
        <v>1</v>
      </c>
      <c r="M26" s="361">
        <v>3</v>
      </c>
      <c r="N26" s="112">
        <f t="shared" si="0"/>
        <v>0</v>
      </c>
      <c r="O26" s="136"/>
      <c r="P26" s="418"/>
      <c r="Q26" s="418"/>
      <c r="R26" s="137"/>
      <c r="S26" s="137"/>
      <c r="T26" s="137"/>
      <c r="U26" s="137"/>
      <c r="V26" s="137"/>
      <c r="W26" s="137"/>
    </row>
    <row r="27" spans="1:23" s="18" customFormat="1" ht="12">
      <c r="A27" s="359" t="s">
        <v>177</v>
      </c>
      <c r="B27" s="360">
        <v>1</v>
      </c>
      <c r="C27" s="360">
        <v>0</v>
      </c>
      <c r="D27" s="360">
        <v>0</v>
      </c>
      <c r="E27" s="360">
        <v>0</v>
      </c>
      <c r="F27" s="360">
        <v>0</v>
      </c>
      <c r="G27" s="360">
        <v>0</v>
      </c>
      <c r="H27" s="360">
        <v>0</v>
      </c>
      <c r="I27" s="360">
        <v>0</v>
      </c>
      <c r="J27" s="360">
        <v>0</v>
      </c>
      <c r="K27" s="360">
        <v>0</v>
      </c>
      <c r="L27" s="360">
        <v>0</v>
      </c>
      <c r="M27" s="361">
        <v>1</v>
      </c>
      <c r="N27" s="112">
        <f t="shared" si="0"/>
        <v>0</v>
      </c>
      <c r="O27" s="136"/>
      <c r="P27" s="418"/>
      <c r="Q27" s="418"/>
      <c r="R27" s="137"/>
      <c r="S27" s="137"/>
      <c r="T27" s="137"/>
      <c r="U27" s="137"/>
      <c r="V27" s="137"/>
      <c r="W27" s="137"/>
    </row>
    <row r="28" spans="1:23" s="18" customFormat="1" ht="12">
      <c r="A28" s="359" t="s">
        <v>23</v>
      </c>
      <c r="B28" s="360">
        <v>31</v>
      </c>
      <c r="C28" s="360">
        <v>0</v>
      </c>
      <c r="D28" s="360">
        <v>0</v>
      </c>
      <c r="E28" s="360">
        <v>0</v>
      </c>
      <c r="F28" s="360">
        <v>0</v>
      </c>
      <c r="G28" s="360">
        <v>0</v>
      </c>
      <c r="H28" s="360">
        <v>0</v>
      </c>
      <c r="I28" s="360">
        <v>0</v>
      </c>
      <c r="J28" s="360">
        <v>0</v>
      </c>
      <c r="K28" s="360">
        <v>1</v>
      </c>
      <c r="L28" s="360">
        <v>0</v>
      </c>
      <c r="M28" s="361">
        <v>30</v>
      </c>
      <c r="N28" s="112">
        <f t="shared" si="0"/>
        <v>0</v>
      </c>
      <c r="O28" s="136"/>
      <c r="P28" s="418"/>
      <c r="Q28" s="418"/>
      <c r="R28" s="137"/>
      <c r="S28" s="137"/>
      <c r="T28" s="137"/>
      <c r="U28" s="137"/>
      <c r="V28" s="137"/>
      <c r="W28" s="137"/>
    </row>
    <row r="29" spans="1:23" s="18" customFormat="1" ht="12">
      <c r="A29" s="359" t="s">
        <v>18</v>
      </c>
      <c r="B29" s="360">
        <v>7</v>
      </c>
      <c r="C29" s="360">
        <v>0</v>
      </c>
      <c r="D29" s="360">
        <v>0</v>
      </c>
      <c r="E29" s="360">
        <v>0</v>
      </c>
      <c r="F29" s="360">
        <v>0</v>
      </c>
      <c r="G29" s="360">
        <v>0</v>
      </c>
      <c r="H29" s="360">
        <v>0</v>
      </c>
      <c r="I29" s="360">
        <v>0</v>
      </c>
      <c r="J29" s="360">
        <v>0</v>
      </c>
      <c r="K29" s="360">
        <v>2</v>
      </c>
      <c r="L29" s="360">
        <v>0</v>
      </c>
      <c r="M29" s="361">
        <v>5</v>
      </c>
      <c r="N29" s="112">
        <f t="shared" si="0"/>
        <v>0</v>
      </c>
      <c r="O29" s="136"/>
      <c r="P29" s="418"/>
      <c r="Q29" s="418"/>
      <c r="R29" s="137"/>
      <c r="S29" s="137"/>
      <c r="T29" s="137"/>
      <c r="U29" s="137"/>
      <c r="V29" s="137"/>
      <c r="W29" s="137"/>
    </row>
    <row r="30" spans="1:23" s="18" customFormat="1" ht="12">
      <c r="A30" s="359" t="s">
        <v>110</v>
      </c>
      <c r="B30" s="360">
        <v>1</v>
      </c>
      <c r="C30" s="360">
        <v>0</v>
      </c>
      <c r="D30" s="360">
        <v>0</v>
      </c>
      <c r="E30" s="360">
        <v>0</v>
      </c>
      <c r="F30" s="360">
        <v>0</v>
      </c>
      <c r="G30" s="360">
        <v>0</v>
      </c>
      <c r="H30" s="360">
        <v>0</v>
      </c>
      <c r="I30" s="360">
        <v>0</v>
      </c>
      <c r="J30" s="360">
        <v>0</v>
      </c>
      <c r="K30" s="360">
        <v>0</v>
      </c>
      <c r="L30" s="360">
        <v>0</v>
      </c>
      <c r="M30" s="361">
        <v>1</v>
      </c>
      <c r="N30" s="112">
        <f t="shared" si="0"/>
        <v>0</v>
      </c>
      <c r="O30" s="136"/>
      <c r="P30" s="418"/>
      <c r="Q30" s="418"/>
      <c r="R30" s="137"/>
      <c r="S30" s="137"/>
      <c r="T30" s="137"/>
      <c r="U30" s="137"/>
      <c r="V30" s="137"/>
      <c r="W30" s="137"/>
    </row>
    <row r="31" spans="1:23" s="18" customFormat="1" ht="12">
      <c r="A31" s="359" t="s">
        <v>15</v>
      </c>
      <c r="B31" s="360">
        <v>120</v>
      </c>
      <c r="C31" s="360">
        <v>0</v>
      </c>
      <c r="D31" s="360">
        <v>0</v>
      </c>
      <c r="E31" s="360">
        <v>0</v>
      </c>
      <c r="F31" s="360">
        <v>0</v>
      </c>
      <c r="G31" s="360">
        <v>0</v>
      </c>
      <c r="H31" s="360">
        <v>0</v>
      </c>
      <c r="I31" s="360">
        <v>0</v>
      </c>
      <c r="J31" s="360">
        <v>0</v>
      </c>
      <c r="K31" s="360">
        <v>0</v>
      </c>
      <c r="L31" s="360">
        <v>1</v>
      </c>
      <c r="M31" s="361">
        <v>120</v>
      </c>
      <c r="N31" s="112">
        <f t="shared" si="0"/>
        <v>0</v>
      </c>
      <c r="O31" s="136"/>
      <c r="P31" s="418"/>
      <c r="Q31" s="418"/>
      <c r="R31" s="137"/>
      <c r="S31" s="137"/>
      <c r="T31" s="137"/>
      <c r="U31" s="137"/>
      <c r="V31" s="137"/>
      <c r="W31" s="137"/>
    </row>
    <row r="32" spans="1:23" s="18" customFormat="1" ht="12">
      <c r="A32" s="359" t="s">
        <v>48</v>
      </c>
      <c r="B32" s="360">
        <v>14</v>
      </c>
      <c r="C32" s="360">
        <v>4</v>
      </c>
      <c r="D32" s="360">
        <v>0</v>
      </c>
      <c r="E32" s="360">
        <v>0</v>
      </c>
      <c r="F32" s="360">
        <v>0</v>
      </c>
      <c r="G32" s="360">
        <v>0</v>
      </c>
      <c r="H32" s="360">
        <v>1</v>
      </c>
      <c r="I32" s="360">
        <v>0</v>
      </c>
      <c r="J32" s="360">
        <v>1</v>
      </c>
      <c r="K32" s="360">
        <v>2</v>
      </c>
      <c r="L32" s="360">
        <v>0</v>
      </c>
      <c r="M32" s="361">
        <v>16</v>
      </c>
      <c r="N32" s="112">
        <f t="shared" si="0"/>
        <v>0</v>
      </c>
      <c r="O32" s="136"/>
      <c r="P32" s="418"/>
      <c r="Q32" s="418"/>
      <c r="R32" s="137"/>
      <c r="S32" s="137"/>
      <c r="T32" s="137"/>
      <c r="U32" s="137"/>
      <c r="V32" s="137"/>
      <c r="W32" s="137"/>
    </row>
    <row r="33" spans="1:23" s="17" customFormat="1" ht="12">
      <c r="A33" s="359" t="s">
        <v>36</v>
      </c>
      <c r="B33" s="360">
        <v>25</v>
      </c>
      <c r="C33" s="360">
        <v>11</v>
      </c>
      <c r="D33" s="360">
        <v>0</v>
      </c>
      <c r="E33" s="360">
        <v>0</v>
      </c>
      <c r="F33" s="360">
        <v>4</v>
      </c>
      <c r="G33" s="360">
        <v>0</v>
      </c>
      <c r="H33" s="360">
        <v>5</v>
      </c>
      <c r="I33" s="360">
        <v>0</v>
      </c>
      <c r="J33" s="360">
        <v>9</v>
      </c>
      <c r="K33" s="360">
        <v>11</v>
      </c>
      <c r="L33" s="360">
        <v>5</v>
      </c>
      <c r="M33" s="361">
        <v>25</v>
      </c>
      <c r="N33" s="112">
        <f t="shared" si="0"/>
        <v>0</v>
      </c>
      <c r="O33" s="136"/>
      <c r="P33" s="418"/>
      <c r="Q33" s="418"/>
      <c r="R33" s="137"/>
      <c r="S33" s="137"/>
      <c r="T33" s="137"/>
      <c r="U33" s="137"/>
      <c r="V33" s="137"/>
      <c r="W33" s="137"/>
    </row>
    <row r="34" spans="1:23" s="17" customFormat="1" ht="12">
      <c r="A34" s="359" t="s">
        <v>178</v>
      </c>
      <c r="B34" s="360">
        <v>1</v>
      </c>
      <c r="C34" s="360">
        <v>0</v>
      </c>
      <c r="D34" s="360">
        <v>0</v>
      </c>
      <c r="E34" s="360">
        <v>0</v>
      </c>
      <c r="F34" s="360">
        <v>0</v>
      </c>
      <c r="G34" s="360">
        <v>0</v>
      </c>
      <c r="H34" s="360">
        <v>0</v>
      </c>
      <c r="I34" s="360">
        <v>0</v>
      </c>
      <c r="J34" s="360">
        <v>0</v>
      </c>
      <c r="K34" s="360">
        <v>0</v>
      </c>
      <c r="L34" s="360">
        <v>0</v>
      </c>
      <c r="M34" s="361">
        <v>1</v>
      </c>
      <c r="N34" s="112">
        <f t="shared" si="0"/>
        <v>0</v>
      </c>
      <c r="O34" s="136"/>
      <c r="P34" s="418"/>
      <c r="Q34" s="418"/>
      <c r="R34" s="137"/>
      <c r="S34" s="137"/>
      <c r="T34" s="137"/>
      <c r="U34" s="137"/>
      <c r="V34" s="137"/>
      <c r="W34" s="137"/>
    </row>
    <row r="35" spans="1:23" s="17" customFormat="1" ht="12">
      <c r="A35" s="359" t="s">
        <v>16</v>
      </c>
      <c r="B35" s="360">
        <v>1</v>
      </c>
      <c r="C35" s="360">
        <v>0</v>
      </c>
      <c r="D35" s="360">
        <v>0</v>
      </c>
      <c r="E35" s="360">
        <v>0</v>
      </c>
      <c r="F35" s="360">
        <v>0</v>
      </c>
      <c r="G35" s="360">
        <v>0</v>
      </c>
      <c r="H35" s="360">
        <v>0</v>
      </c>
      <c r="I35" s="360">
        <v>0</v>
      </c>
      <c r="J35" s="360">
        <v>0</v>
      </c>
      <c r="K35" s="360">
        <v>0</v>
      </c>
      <c r="L35" s="360">
        <v>0</v>
      </c>
      <c r="M35" s="361">
        <v>1</v>
      </c>
      <c r="N35" s="112"/>
      <c r="O35" s="136"/>
      <c r="P35" s="418"/>
      <c r="Q35" s="418"/>
      <c r="R35" s="137"/>
      <c r="S35" s="137"/>
      <c r="T35" s="137"/>
      <c r="U35" s="137"/>
      <c r="V35" s="137"/>
      <c r="W35" s="137"/>
    </row>
    <row r="36" spans="1:23" s="17" customFormat="1" ht="12">
      <c r="A36" s="359" t="s">
        <v>21</v>
      </c>
      <c r="B36" s="360">
        <v>3</v>
      </c>
      <c r="C36" s="360">
        <v>0</v>
      </c>
      <c r="D36" s="360">
        <v>0</v>
      </c>
      <c r="E36" s="360">
        <v>0</v>
      </c>
      <c r="F36" s="360">
        <v>0</v>
      </c>
      <c r="G36" s="360">
        <v>0</v>
      </c>
      <c r="H36" s="360">
        <v>0</v>
      </c>
      <c r="I36" s="360">
        <v>0</v>
      </c>
      <c r="J36" s="360">
        <v>0</v>
      </c>
      <c r="K36" s="360">
        <v>0</v>
      </c>
      <c r="L36" s="360">
        <v>0</v>
      </c>
      <c r="M36" s="361">
        <v>3</v>
      </c>
      <c r="N36" s="112">
        <f t="shared" si="0"/>
        <v>0</v>
      </c>
      <c r="O36" s="136"/>
      <c r="P36" s="418"/>
      <c r="Q36" s="418"/>
      <c r="R36" s="137"/>
      <c r="S36" s="137"/>
      <c r="T36" s="137"/>
      <c r="U36" s="137"/>
      <c r="V36" s="137"/>
      <c r="W36" s="137"/>
    </row>
    <row r="37" spans="1:23" s="17" customFormat="1" ht="12">
      <c r="A37" s="359" t="s">
        <v>217</v>
      </c>
      <c r="B37" s="360">
        <v>1</v>
      </c>
      <c r="C37" s="360">
        <v>0</v>
      </c>
      <c r="D37" s="360">
        <v>0</v>
      </c>
      <c r="E37" s="360">
        <v>0</v>
      </c>
      <c r="F37" s="360">
        <v>0</v>
      </c>
      <c r="G37" s="360">
        <v>0</v>
      </c>
      <c r="H37" s="360">
        <v>0</v>
      </c>
      <c r="I37" s="360">
        <v>0</v>
      </c>
      <c r="J37" s="360">
        <v>0</v>
      </c>
      <c r="K37" s="360">
        <v>0</v>
      </c>
      <c r="L37" s="360">
        <v>0</v>
      </c>
      <c r="M37" s="361">
        <v>1</v>
      </c>
      <c r="N37" s="112">
        <f t="shared" si="0"/>
        <v>0</v>
      </c>
      <c r="O37" s="136"/>
      <c r="P37" s="418"/>
      <c r="Q37" s="418"/>
      <c r="R37" s="137"/>
      <c r="S37" s="137"/>
      <c r="T37" s="137"/>
      <c r="U37" s="137"/>
      <c r="V37" s="137"/>
      <c r="W37" s="137"/>
    </row>
    <row r="38" spans="1:23" s="17" customFormat="1" ht="12">
      <c r="A38" s="359" t="s">
        <v>24</v>
      </c>
      <c r="B38" s="360">
        <v>2</v>
      </c>
      <c r="C38" s="360">
        <v>0</v>
      </c>
      <c r="D38" s="360">
        <v>0</v>
      </c>
      <c r="E38" s="360">
        <v>0</v>
      </c>
      <c r="F38" s="360">
        <v>0</v>
      </c>
      <c r="G38" s="360">
        <v>0</v>
      </c>
      <c r="H38" s="360">
        <v>0</v>
      </c>
      <c r="I38" s="360">
        <v>0</v>
      </c>
      <c r="J38" s="360">
        <v>0</v>
      </c>
      <c r="K38" s="360">
        <v>0</v>
      </c>
      <c r="L38" s="360">
        <v>1</v>
      </c>
      <c r="M38" s="361">
        <v>2</v>
      </c>
      <c r="N38" s="112">
        <f t="shared" si="0"/>
        <v>0</v>
      </c>
      <c r="O38" s="136"/>
      <c r="P38" s="418"/>
      <c r="Q38" s="418"/>
      <c r="R38" s="137"/>
      <c r="S38" s="137"/>
      <c r="T38" s="137"/>
      <c r="U38" s="137"/>
      <c r="V38" s="137"/>
      <c r="W38" s="137"/>
    </row>
    <row r="39" spans="1:23" s="18" customFormat="1" ht="12">
      <c r="A39" s="359" t="s">
        <v>106</v>
      </c>
      <c r="B39" s="360">
        <v>41</v>
      </c>
      <c r="C39" s="360">
        <v>6</v>
      </c>
      <c r="D39" s="360">
        <v>0</v>
      </c>
      <c r="E39" s="360">
        <v>0</v>
      </c>
      <c r="F39" s="360">
        <v>0</v>
      </c>
      <c r="G39" s="360">
        <v>0</v>
      </c>
      <c r="H39" s="360">
        <v>1</v>
      </c>
      <c r="I39" s="360">
        <v>1</v>
      </c>
      <c r="J39" s="360">
        <v>2</v>
      </c>
      <c r="K39" s="360">
        <v>0</v>
      </c>
      <c r="L39" s="360">
        <v>0</v>
      </c>
      <c r="M39" s="361">
        <v>47</v>
      </c>
      <c r="N39" s="112">
        <f t="shared" si="0"/>
        <v>0</v>
      </c>
      <c r="O39" s="136"/>
      <c r="P39" s="418"/>
      <c r="Q39" s="418"/>
      <c r="R39" s="137"/>
      <c r="S39" s="137"/>
      <c r="T39" s="137"/>
      <c r="U39" s="137"/>
      <c r="V39" s="137"/>
      <c r="W39" s="137"/>
    </row>
    <row r="40" spans="1:17" s="17" customFormat="1" ht="12">
      <c r="A40" s="359" t="s">
        <v>42</v>
      </c>
      <c r="B40" s="360">
        <v>29</v>
      </c>
      <c r="C40" s="360">
        <v>5</v>
      </c>
      <c r="D40" s="360">
        <v>0</v>
      </c>
      <c r="E40" s="360">
        <v>0</v>
      </c>
      <c r="F40" s="360">
        <v>0</v>
      </c>
      <c r="G40" s="360">
        <v>0</v>
      </c>
      <c r="H40" s="360">
        <v>3</v>
      </c>
      <c r="I40" s="360">
        <v>1</v>
      </c>
      <c r="J40" s="360">
        <v>4</v>
      </c>
      <c r="K40" s="360">
        <v>3</v>
      </c>
      <c r="L40" s="360">
        <v>1</v>
      </c>
      <c r="M40" s="361">
        <v>31</v>
      </c>
      <c r="N40" s="112">
        <f t="shared" si="0"/>
        <v>0</v>
      </c>
      <c r="O40" s="136"/>
      <c r="P40" s="418"/>
      <c r="Q40" s="418"/>
    </row>
    <row r="41" spans="1:23" s="17" customFormat="1" ht="12">
      <c r="A41" s="359" t="s">
        <v>40</v>
      </c>
      <c r="B41" s="360">
        <v>1</v>
      </c>
      <c r="C41" s="360">
        <v>0</v>
      </c>
      <c r="D41" s="360">
        <v>0</v>
      </c>
      <c r="E41" s="360">
        <v>0</v>
      </c>
      <c r="F41" s="360">
        <v>0</v>
      </c>
      <c r="G41" s="360">
        <v>0</v>
      </c>
      <c r="H41" s="360">
        <v>0</v>
      </c>
      <c r="I41" s="360">
        <v>0</v>
      </c>
      <c r="J41" s="360">
        <v>0</v>
      </c>
      <c r="K41" s="360">
        <v>0</v>
      </c>
      <c r="L41" s="360">
        <v>0</v>
      </c>
      <c r="M41" s="361">
        <v>1</v>
      </c>
      <c r="N41" s="112">
        <f t="shared" si="0"/>
        <v>0</v>
      </c>
      <c r="O41" s="136"/>
      <c r="P41" s="418"/>
      <c r="Q41" s="418"/>
      <c r="R41" s="137"/>
      <c r="S41" s="137"/>
      <c r="T41" s="137"/>
      <c r="U41" s="137"/>
      <c r="V41" s="137"/>
      <c r="W41" s="137"/>
    </row>
    <row r="42" spans="1:23" s="17" customFormat="1" ht="12">
      <c r="A42" s="359" t="s">
        <v>47</v>
      </c>
      <c r="B42" s="360">
        <v>10</v>
      </c>
      <c r="C42" s="360">
        <v>5</v>
      </c>
      <c r="D42" s="360">
        <v>0</v>
      </c>
      <c r="E42" s="360">
        <v>0</v>
      </c>
      <c r="F42" s="360">
        <v>0</v>
      </c>
      <c r="G42" s="360">
        <v>0</v>
      </c>
      <c r="H42" s="360">
        <v>0</v>
      </c>
      <c r="I42" s="360">
        <v>0</v>
      </c>
      <c r="J42" s="360">
        <v>0</v>
      </c>
      <c r="K42" s="360">
        <v>0</v>
      </c>
      <c r="L42" s="360">
        <v>0</v>
      </c>
      <c r="M42" s="361">
        <v>15</v>
      </c>
      <c r="N42" s="112">
        <f t="shared" si="0"/>
        <v>0</v>
      </c>
      <c r="O42" s="136"/>
      <c r="P42" s="418"/>
      <c r="Q42" s="418"/>
      <c r="R42" s="137"/>
      <c r="S42" s="137"/>
      <c r="T42" s="137"/>
      <c r="U42" s="137"/>
      <c r="V42" s="137"/>
      <c r="W42" s="137"/>
    </row>
    <row r="43" spans="1:23" s="17" customFormat="1" ht="12">
      <c r="A43" s="364" t="s">
        <v>19</v>
      </c>
      <c r="B43" s="365">
        <v>17</v>
      </c>
      <c r="C43" s="365">
        <v>3</v>
      </c>
      <c r="D43" s="365">
        <v>0</v>
      </c>
      <c r="E43" s="365">
        <v>0</v>
      </c>
      <c r="F43" s="365">
        <v>0</v>
      </c>
      <c r="G43" s="365">
        <v>0</v>
      </c>
      <c r="H43" s="365">
        <v>2</v>
      </c>
      <c r="I43" s="365">
        <v>4</v>
      </c>
      <c r="J43" s="365">
        <v>6</v>
      </c>
      <c r="K43" s="365">
        <v>6</v>
      </c>
      <c r="L43" s="365">
        <v>1</v>
      </c>
      <c r="M43" s="366">
        <v>14</v>
      </c>
      <c r="N43" s="112">
        <f t="shared" si="0"/>
        <v>0</v>
      </c>
      <c r="O43" s="136"/>
      <c r="P43" s="418"/>
      <c r="Q43" s="418"/>
      <c r="R43" s="137"/>
      <c r="S43" s="137"/>
      <c r="T43" s="137"/>
      <c r="U43" s="137"/>
      <c r="V43" s="137"/>
      <c r="W43" s="137"/>
    </row>
    <row r="44" spans="1:23" s="18" customFormat="1" ht="12">
      <c r="A44" s="362" t="s">
        <v>27</v>
      </c>
      <c r="B44" s="362">
        <v>374</v>
      </c>
      <c r="C44" s="362">
        <v>39</v>
      </c>
      <c r="D44" s="362">
        <v>0</v>
      </c>
      <c r="E44" s="362">
        <v>1</v>
      </c>
      <c r="F44" s="362">
        <v>6</v>
      </c>
      <c r="G44" s="362">
        <v>0</v>
      </c>
      <c r="H44" s="362">
        <v>14</v>
      </c>
      <c r="I44" s="362">
        <v>8</v>
      </c>
      <c r="J44" s="362">
        <v>29</v>
      </c>
      <c r="K44" s="362">
        <v>32</v>
      </c>
      <c r="L44" s="362">
        <v>10</v>
      </c>
      <c r="M44" s="362">
        <v>381</v>
      </c>
      <c r="N44" s="112">
        <f t="shared" si="0"/>
        <v>0</v>
      </c>
      <c r="O44" s="136"/>
      <c r="P44" s="418"/>
      <c r="Q44" s="418"/>
      <c r="R44" s="137"/>
      <c r="S44" s="137"/>
      <c r="T44" s="137"/>
      <c r="U44" s="137"/>
      <c r="V44" s="137"/>
      <c r="W44" s="137"/>
    </row>
    <row r="45" spans="1:17" s="17" customFormat="1" ht="12">
      <c r="A45" s="359" t="s">
        <v>44</v>
      </c>
      <c r="B45" s="360">
        <v>7</v>
      </c>
      <c r="C45" s="360">
        <v>1</v>
      </c>
      <c r="D45" s="360">
        <v>0</v>
      </c>
      <c r="E45" s="360">
        <v>0</v>
      </c>
      <c r="F45" s="360">
        <v>0</v>
      </c>
      <c r="G45" s="360">
        <v>0</v>
      </c>
      <c r="H45" s="360">
        <v>1</v>
      </c>
      <c r="I45" s="360">
        <v>0</v>
      </c>
      <c r="J45" s="360">
        <v>1</v>
      </c>
      <c r="K45" s="360">
        <v>1</v>
      </c>
      <c r="L45" s="360">
        <v>0</v>
      </c>
      <c r="M45" s="361">
        <v>7</v>
      </c>
      <c r="N45" s="112">
        <f t="shared" si="0"/>
        <v>0</v>
      </c>
      <c r="O45" s="136"/>
      <c r="P45" s="418"/>
      <c r="Q45" s="418"/>
    </row>
    <row r="46" spans="1:17" s="17" customFormat="1" ht="12">
      <c r="A46" s="362" t="s">
        <v>49</v>
      </c>
      <c r="B46" s="362">
        <v>7</v>
      </c>
      <c r="C46" s="362">
        <v>1</v>
      </c>
      <c r="D46" s="362">
        <v>0</v>
      </c>
      <c r="E46" s="362">
        <v>0</v>
      </c>
      <c r="F46" s="362">
        <v>0</v>
      </c>
      <c r="G46" s="362">
        <v>0</v>
      </c>
      <c r="H46" s="362">
        <v>1</v>
      </c>
      <c r="I46" s="362">
        <v>0</v>
      </c>
      <c r="J46" s="362">
        <v>1</v>
      </c>
      <c r="K46" s="362">
        <v>1</v>
      </c>
      <c r="L46" s="362">
        <v>0</v>
      </c>
      <c r="M46" s="362">
        <v>7</v>
      </c>
      <c r="N46" s="112">
        <f t="shared" si="0"/>
        <v>0</v>
      </c>
      <c r="O46" s="136"/>
      <c r="P46" s="418"/>
      <c r="Q46" s="418"/>
    </row>
    <row r="47" spans="1:17" s="17" customFormat="1" ht="12">
      <c r="A47" s="364" t="s">
        <v>7</v>
      </c>
      <c r="B47" s="365">
        <v>3</v>
      </c>
      <c r="C47" s="365">
        <v>0</v>
      </c>
      <c r="D47" s="365">
        <v>0</v>
      </c>
      <c r="E47" s="365">
        <v>0</v>
      </c>
      <c r="F47" s="365">
        <v>0</v>
      </c>
      <c r="G47" s="365">
        <v>0</v>
      </c>
      <c r="H47" s="365">
        <v>0</v>
      </c>
      <c r="I47" s="365">
        <v>0</v>
      </c>
      <c r="J47" s="365">
        <v>0</v>
      </c>
      <c r="K47" s="365">
        <v>0</v>
      </c>
      <c r="L47" s="365">
        <v>0</v>
      </c>
      <c r="M47" s="366">
        <v>3</v>
      </c>
      <c r="N47" s="112"/>
      <c r="O47" s="136"/>
      <c r="P47" s="418"/>
      <c r="Q47" s="418"/>
    </row>
    <row r="48" spans="1:17" s="17" customFormat="1" ht="12">
      <c r="A48" s="364" t="s">
        <v>8</v>
      </c>
      <c r="B48" s="365">
        <v>3</v>
      </c>
      <c r="C48" s="365">
        <v>0</v>
      </c>
      <c r="D48" s="365">
        <v>0</v>
      </c>
      <c r="E48" s="365">
        <v>0</v>
      </c>
      <c r="F48" s="365">
        <v>0</v>
      </c>
      <c r="G48" s="365">
        <v>0</v>
      </c>
      <c r="H48" s="365">
        <v>0</v>
      </c>
      <c r="I48" s="365">
        <v>0</v>
      </c>
      <c r="J48" s="365">
        <v>0</v>
      </c>
      <c r="K48" s="365">
        <v>0</v>
      </c>
      <c r="L48" s="365">
        <v>0</v>
      </c>
      <c r="M48" s="366">
        <v>3</v>
      </c>
      <c r="N48" s="112"/>
      <c r="O48" s="136"/>
      <c r="P48" s="418"/>
      <c r="Q48" s="418"/>
    </row>
    <row r="49" spans="1:17" s="17" customFormat="1" ht="12">
      <c r="A49" s="364" t="s">
        <v>179</v>
      </c>
      <c r="B49" s="365">
        <v>2</v>
      </c>
      <c r="C49" s="365">
        <v>0</v>
      </c>
      <c r="D49" s="365">
        <v>0</v>
      </c>
      <c r="E49" s="365">
        <v>0</v>
      </c>
      <c r="F49" s="365">
        <v>0</v>
      </c>
      <c r="G49" s="365">
        <v>0</v>
      </c>
      <c r="H49" s="365">
        <v>0</v>
      </c>
      <c r="I49" s="365">
        <v>0</v>
      </c>
      <c r="J49" s="365">
        <v>0</v>
      </c>
      <c r="K49" s="365">
        <v>0</v>
      </c>
      <c r="L49" s="365">
        <v>0</v>
      </c>
      <c r="M49" s="366">
        <v>2</v>
      </c>
      <c r="N49" s="112">
        <f t="shared" si="0"/>
        <v>0</v>
      </c>
      <c r="O49" s="136"/>
      <c r="P49" s="418"/>
      <c r="Q49" s="418"/>
    </row>
    <row r="50" spans="1:17" s="17" customFormat="1" ht="12">
      <c r="A50" s="359" t="s">
        <v>9</v>
      </c>
      <c r="B50" s="360">
        <v>1</v>
      </c>
      <c r="C50" s="360">
        <v>0</v>
      </c>
      <c r="D50" s="360">
        <v>0</v>
      </c>
      <c r="E50" s="360">
        <v>0</v>
      </c>
      <c r="F50" s="360">
        <v>0</v>
      </c>
      <c r="G50" s="360">
        <v>0</v>
      </c>
      <c r="H50" s="360">
        <v>0</v>
      </c>
      <c r="I50" s="360">
        <v>1</v>
      </c>
      <c r="J50" s="360">
        <v>1</v>
      </c>
      <c r="K50" s="360">
        <v>1</v>
      </c>
      <c r="L50" s="360">
        <v>0</v>
      </c>
      <c r="M50" s="361">
        <v>0</v>
      </c>
      <c r="N50" s="112">
        <f t="shared" si="0"/>
        <v>0</v>
      </c>
      <c r="O50" s="136"/>
      <c r="P50" s="418"/>
      <c r="Q50" s="418"/>
    </row>
    <row r="51" spans="1:17" s="17" customFormat="1" ht="12">
      <c r="A51" s="359" t="s">
        <v>180</v>
      </c>
      <c r="B51" s="360">
        <v>1</v>
      </c>
      <c r="C51" s="360">
        <v>0</v>
      </c>
      <c r="D51" s="360">
        <v>0</v>
      </c>
      <c r="E51" s="360">
        <v>0</v>
      </c>
      <c r="F51" s="360">
        <v>0</v>
      </c>
      <c r="G51" s="360">
        <v>0</v>
      </c>
      <c r="H51" s="360">
        <v>0</v>
      </c>
      <c r="I51" s="360">
        <v>0</v>
      </c>
      <c r="J51" s="360">
        <v>0</v>
      </c>
      <c r="K51" s="360">
        <v>0</v>
      </c>
      <c r="L51" s="360">
        <v>0</v>
      </c>
      <c r="M51" s="361">
        <v>1</v>
      </c>
      <c r="N51" s="112"/>
      <c r="O51" s="136"/>
      <c r="P51" s="418"/>
      <c r="Q51" s="418"/>
    </row>
    <row r="52" spans="1:17" s="17" customFormat="1" ht="12">
      <c r="A52" s="359" t="s">
        <v>51</v>
      </c>
      <c r="B52" s="360">
        <v>4</v>
      </c>
      <c r="C52" s="360">
        <v>1</v>
      </c>
      <c r="D52" s="360">
        <v>0</v>
      </c>
      <c r="E52" s="360">
        <v>0</v>
      </c>
      <c r="F52" s="360">
        <v>0</v>
      </c>
      <c r="G52" s="360">
        <v>0</v>
      </c>
      <c r="H52" s="360">
        <v>0</v>
      </c>
      <c r="I52" s="360">
        <v>0</v>
      </c>
      <c r="J52" s="360">
        <v>0</v>
      </c>
      <c r="K52" s="360">
        <v>0</v>
      </c>
      <c r="L52" s="360">
        <v>0</v>
      </c>
      <c r="M52" s="361">
        <v>5</v>
      </c>
      <c r="N52" s="112">
        <f t="shared" si="0"/>
        <v>0</v>
      </c>
      <c r="O52" s="136"/>
      <c r="P52" s="418"/>
      <c r="Q52" s="418"/>
    </row>
    <row r="53" spans="1:17" s="17" customFormat="1" ht="12">
      <c r="A53" s="359" t="s">
        <v>107</v>
      </c>
      <c r="B53" s="360">
        <v>3</v>
      </c>
      <c r="C53" s="360">
        <v>1</v>
      </c>
      <c r="D53" s="360">
        <v>0</v>
      </c>
      <c r="E53" s="360">
        <v>0</v>
      </c>
      <c r="F53" s="360">
        <v>0</v>
      </c>
      <c r="G53" s="360">
        <v>0</v>
      </c>
      <c r="H53" s="360">
        <v>0</v>
      </c>
      <c r="I53" s="360">
        <v>0</v>
      </c>
      <c r="J53" s="360">
        <v>0</v>
      </c>
      <c r="K53" s="360">
        <v>0</v>
      </c>
      <c r="L53" s="360">
        <v>0</v>
      </c>
      <c r="M53" s="361">
        <v>4</v>
      </c>
      <c r="N53" s="112">
        <f t="shared" si="0"/>
        <v>0</v>
      </c>
      <c r="O53" s="136"/>
      <c r="P53" s="418"/>
      <c r="Q53" s="418"/>
    </row>
    <row r="54" spans="1:17" s="17" customFormat="1" ht="12">
      <c r="A54" s="364" t="s">
        <v>108</v>
      </c>
      <c r="B54" s="365">
        <v>5</v>
      </c>
      <c r="C54" s="365">
        <v>0</v>
      </c>
      <c r="D54" s="365">
        <v>0</v>
      </c>
      <c r="E54" s="365">
        <v>0</v>
      </c>
      <c r="F54" s="365">
        <v>0</v>
      </c>
      <c r="G54" s="365">
        <v>0</v>
      </c>
      <c r="H54" s="365">
        <v>0</v>
      </c>
      <c r="I54" s="365">
        <v>1</v>
      </c>
      <c r="J54" s="365">
        <v>1</v>
      </c>
      <c r="K54" s="365">
        <v>1</v>
      </c>
      <c r="L54" s="365">
        <v>0</v>
      </c>
      <c r="M54" s="366">
        <v>4</v>
      </c>
      <c r="N54" s="112">
        <f t="shared" si="0"/>
        <v>0</v>
      </c>
      <c r="O54" s="136"/>
      <c r="P54" s="418"/>
      <c r="Q54" s="418"/>
    </row>
    <row r="55" spans="1:17" s="17" customFormat="1" ht="12">
      <c r="A55" s="364" t="s">
        <v>10</v>
      </c>
      <c r="B55" s="365">
        <v>40</v>
      </c>
      <c r="C55" s="365">
        <v>2</v>
      </c>
      <c r="D55" s="365">
        <v>0</v>
      </c>
      <c r="E55" s="365">
        <v>2</v>
      </c>
      <c r="F55" s="365">
        <v>0</v>
      </c>
      <c r="G55" s="365">
        <v>0</v>
      </c>
      <c r="H55" s="365">
        <v>1</v>
      </c>
      <c r="I55" s="365">
        <v>0</v>
      </c>
      <c r="J55" s="365">
        <v>3</v>
      </c>
      <c r="K55" s="365">
        <v>2</v>
      </c>
      <c r="L55" s="365">
        <v>0</v>
      </c>
      <c r="M55" s="366">
        <v>41</v>
      </c>
      <c r="N55" s="112">
        <f t="shared" si="0"/>
        <v>-1</v>
      </c>
      <c r="O55" s="136"/>
      <c r="P55" s="418"/>
      <c r="Q55" s="418"/>
    </row>
    <row r="56" spans="1:17" s="17" customFormat="1" ht="12">
      <c r="A56" s="364" t="s">
        <v>183</v>
      </c>
      <c r="B56" s="365">
        <v>1</v>
      </c>
      <c r="C56" s="365">
        <v>0</v>
      </c>
      <c r="D56" s="365">
        <v>0</v>
      </c>
      <c r="E56" s="365">
        <v>0</v>
      </c>
      <c r="F56" s="365">
        <v>0</v>
      </c>
      <c r="G56" s="365">
        <v>0</v>
      </c>
      <c r="H56" s="365">
        <v>1</v>
      </c>
      <c r="I56" s="365">
        <v>0</v>
      </c>
      <c r="J56" s="365">
        <v>1</v>
      </c>
      <c r="K56" s="365">
        <v>0</v>
      </c>
      <c r="L56" s="365">
        <v>0</v>
      </c>
      <c r="M56" s="366">
        <v>1</v>
      </c>
      <c r="N56" s="112">
        <f t="shared" si="0"/>
        <v>0</v>
      </c>
      <c r="O56" s="136"/>
      <c r="P56" s="418"/>
      <c r="Q56" s="136"/>
    </row>
    <row r="57" spans="1:17" s="17" customFormat="1" ht="12">
      <c r="A57" s="364" t="s">
        <v>11</v>
      </c>
      <c r="B57" s="365">
        <v>31</v>
      </c>
      <c r="C57" s="365">
        <v>1</v>
      </c>
      <c r="D57" s="365">
        <v>0</v>
      </c>
      <c r="E57" s="365">
        <v>0</v>
      </c>
      <c r="F57" s="365">
        <v>0</v>
      </c>
      <c r="G57" s="365">
        <v>0</v>
      </c>
      <c r="H57" s="365">
        <v>0</v>
      </c>
      <c r="I57" s="365">
        <v>1</v>
      </c>
      <c r="J57" s="365">
        <v>1</v>
      </c>
      <c r="K57" s="365">
        <v>4</v>
      </c>
      <c r="L57" s="365">
        <v>0</v>
      </c>
      <c r="M57" s="366">
        <v>29</v>
      </c>
      <c r="N57" s="112">
        <f t="shared" si="0"/>
        <v>-1</v>
      </c>
      <c r="O57" s="136"/>
      <c r="P57" s="418"/>
      <c r="Q57" s="418"/>
    </row>
    <row r="58" spans="1:17" s="17" customFormat="1" ht="12">
      <c r="A58" s="364" t="s">
        <v>184</v>
      </c>
      <c r="B58" s="365">
        <v>1</v>
      </c>
      <c r="C58" s="365">
        <v>0</v>
      </c>
      <c r="D58" s="365">
        <v>0</v>
      </c>
      <c r="E58" s="365">
        <v>0</v>
      </c>
      <c r="F58" s="365">
        <v>0</v>
      </c>
      <c r="G58" s="365">
        <v>0</v>
      </c>
      <c r="H58" s="365">
        <v>0</v>
      </c>
      <c r="I58" s="365">
        <v>0</v>
      </c>
      <c r="J58" s="365">
        <v>0</v>
      </c>
      <c r="K58" s="365">
        <v>0</v>
      </c>
      <c r="L58" s="365">
        <v>0</v>
      </c>
      <c r="M58" s="366">
        <v>1</v>
      </c>
      <c r="N58" s="112">
        <f t="shared" si="0"/>
        <v>0</v>
      </c>
      <c r="O58" s="136"/>
      <c r="P58" s="418"/>
      <c r="Q58" s="418"/>
    </row>
    <row r="59" spans="1:17" s="17" customFormat="1" ht="12">
      <c r="A59" s="364" t="s">
        <v>41</v>
      </c>
      <c r="B59" s="365">
        <v>1</v>
      </c>
      <c r="C59" s="365">
        <v>0</v>
      </c>
      <c r="D59" s="365">
        <v>0</v>
      </c>
      <c r="E59" s="365">
        <v>0</v>
      </c>
      <c r="F59" s="365">
        <v>0</v>
      </c>
      <c r="G59" s="365">
        <v>0</v>
      </c>
      <c r="H59" s="365">
        <v>0</v>
      </c>
      <c r="I59" s="365">
        <v>0</v>
      </c>
      <c r="J59" s="365">
        <v>0</v>
      </c>
      <c r="K59" s="365">
        <v>0</v>
      </c>
      <c r="L59" s="365">
        <v>0</v>
      </c>
      <c r="M59" s="366">
        <v>1</v>
      </c>
      <c r="N59" s="112">
        <f t="shared" si="0"/>
        <v>0</v>
      </c>
      <c r="O59" s="136"/>
      <c r="P59" s="418"/>
      <c r="Q59" s="418"/>
    </row>
    <row r="60" spans="1:17" s="17" customFormat="1" ht="12">
      <c r="A60" s="364" t="s">
        <v>12</v>
      </c>
      <c r="B60" s="365">
        <v>4</v>
      </c>
      <c r="C60" s="365">
        <v>0</v>
      </c>
      <c r="D60" s="365">
        <v>0</v>
      </c>
      <c r="E60" s="365">
        <v>0</v>
      </c>
      <c r="F60" s="365">
        <v>0</v>
      </c>
      <c r="G60" s="365">
        <v>0</v>
      </c>
      <c r="H60" s="365">
        <v>0</v>
      </c>
      <c r="I60" s="365">
        <v>0</v>
      </c>
      <c r="J60" s="365">
        <v>0</v>
      </c>
      <c r="K60" s="365">
        <v>0</v>
      </c>
      <c r="L60" s="365">
        <v>0</v>
      </c>
      <c r="M60" s="366">
        <v>5</v>
      </c>
      <c r="N60" s="112">
        <f t="shared" si="0"/>
        <v>-1</v>
      </c>
      <c r="O60" s="136"/>
      <c r="P60" s="418"/>
      <c r="Q60" s="418"/>
    </row>
    <row r="61" spans="1:17" s="17" customFormat="1" ht="12">
      <c r="A61" s="364" t="s">
        <v>13</v>
      </c>
      <c r="B61" s="365">
        <v>5</v>
      </c>
      <c r="C61" s="365">
        <v>0</v>
      </c>
      <c r="D61" s="365">
        <v>0</v>
      </c>
      <c r="E61" s="365">
        <v>0</v>
      </c>
      <c r="F61" s="365">
        <v>0</v>
      </c>
      <c r="G61" s="365">
        <v>0</v>
      </c>
      <c r="H61" s="365">
        <v>0</v>
      </c>
      <c r="I61" s="365">
        <v>0</v>
      </c>
      <c r="J61" s="365">
        <v>0</v>
      </c>
      <c r="K61" s="365">
        <v>0</v>
      </c>
      <c r="L61" s="365">
        <v>0</v>
      </c>
      <c r="M61" s="366">
        <v>5</v>
      </c>
      <c r="N61" s="112">
        <f t="shared" si="0"/>
        <v>0</v>
      </c>
      <c r="O61" s="136"/>
      <c r="P61" s="418"/>
      <c r="Q61" s="418"/>
    </row>
    <row r="62" spans="1:17" s="17" customFormat="1" ht="12">
      <c r="A62" s="364" t="s">
        <v>45</v>
      </c>
      <c r="B62" s="365">
        <v>4</v>
      </c>
      <c r="C62" s="365">
        <v>0</v>
      </c>
      <c r="D62" s="365">
        <v>0</v>
      </c>
      <c r="E62" s="365">
        <v>0</v>
      </c>
      <c r="F62" s="365">
        <v>0</v>
      </c>
      <c r="G62" s="365">
        <v>0</v>
      </c>
      <c r="H62" s="365">
        <v>0</v>
      </c>
      <c r="I62" s="365">
        <v>0</v>
      </c>
      <c r="J62" s="365">
        <v>0</v>
      </c>
      <c r="K62" s="365">
        <v>0</v>
      </c>
      <c r="L62" s="365">
        <v>0</v>
      </c>
      <c r="M62" s="366">
        <v>4</v>
      </c>
      <c r="N62" s="112">
        <f t="shared" si="0"/>
        <v>0</v>
      </c>
      <c r="O62" s="136"/>
      <c r="P62" s="418"/>
      <c r="Q62" s="418"/>
    </row>
    <row r="63" spans="1:17" s="17" customFormat="1" ht="12">
      <c r="A63" s="364" t="s">
        <v>109</v>
      </c>
      <c r="B63" s="365">
        <v>2</v>
      </c>
      <c r="C63" s="365">
        <v>0</v>
      </c>
      <c r="D63" s="365">
        <v>0</v>
      </c>
      <c r="E63" s="365">
        <v>0</v>
      </c>
      <c r="F63" s="365">
        <v>0</v>
      </c>
      <c r="G63" s="365">
        <v>0</v>
      </c>
      <c r="H63" s="365">
        <v>0</v>
      </c>
      <c r="I63" s="365">
        <v>0</v>
      </c>
      <c r="J63" s="365">
        <v>0</v>
      </c>
      <c r="K63" s="365">
        <v>0</v>
      </c>
      <c r="L63" s="365">
        <v>0</v>
      </c>
      <c r="M63" s="366">
        <v>2</v>
      </c>
      <c r="N63" s="112">
        <f t="shared" si="0"/>
        <v>0</v>
      </c>
      <c r="O63" s="136"/>
      <c r="P63" s="418"/>
      <c r="Q63" s="418"/>
    </row>
    <row r="64" spans="1:17" s="17" customFormat="1" ht="12">
      <c r="A64" s="364" t="s">
        <v>46</v>
      </c>
      <c r="B64" s="365">
        <v>1</v>
      </c>
      <c r="C64" s="365">
        <v>0</v>
      </c>
      <c r="D64" s="365">
        <v>0</v>
      </c>
      <c r="E64" s="365">
        <v>0</v>
      </c>
      <c r="F64" s="365">
        <v>0</v>
      </c>
      <c r="G64" s="365">
        <v>0</v>
      </c>
      <c r="H64" s="365">
        <v>0</v>
      </c>
      <c r="I64" s="365">
        <v>0</v>
      </c>
      <c r="J64" s="365">
        <v>0</v>
      </c>
      <c r="K64" s="365">
        <v>0</v>
      </c>
      <c r="L64" s="365">
        <v>0</v>
      </c>
      <c r="M64" s="366">
        <v>1</v>
      </c>
      <c r="N64" s="112">
        <f t="shared" si="0"/>
        <v>0</v>
      </c>
      <c r="O64" s="136"/>
      <c r="P64" s="418"/>
      <c r="Q64" s="418"/>
    </row>
    <row r="65" spans="1:17" s="17" customFormat="1" ht="12">
      <c r="A65" s="359" t="s">
        <v>185</v>
      </c>
      <c r="B65" s="360">
        <v>0</v>
      </c>
      <c r="C65" s="360">
        <v>0</v>
      </c>
      <c r="D65" s="360">
        <v>1</v>
      </c>
      <c r="E65" s="360">
        <v>0</v>
      </c>
      <c r="F65" s="360">
        <v>0</v>
      </c>
      <c r="G65" s="360">
        <v>0</v>
      </c>
      <c r="H65" s="360">
        <v>0</v>
      </c>
      <c r="I65" s="360">
        <v>0</v>
      </c>
      <c r="J65" s="360">
        <v>0</v>
      </c>
      <c r="K65" s="360">
        <v>0</v>
      </c>
      <c r="L65" s="360">
        <v>0</v>
      </c>
      <c r="M65" s="361">
        <v>1</v>
      </c>
      <c r="N65" s="112">
        <f t="shared" si="0"/>
        <v>0</v>
      </c>
      <c r="O65" s="136"/>
      <c r="P65" s="418"/>
      <c r="Q65" s="418"/>
    </row>
    <row r="66" spans="1:23" s="17" customFormat="1" ht="12">
      <c r="A66" s="362" t="s">
        <v>14</v>
      </c>
      <c r="B66" s="362">
        <v>115</v>
      </c>
      <c r="C66" s="362">
        <v>5</v>
      </c>
      <c r="D66" s="362">
        <v>1</v>
      </c>
      <c r="E66" s="362">
        <v>2</v>
      </c>
      <c r="F66" s="362">
        <v>0</v>
      </c>
      <c r="G66" s="362">
        <v>0</v>
      </c>
      <c r="H66" s="362">
        <v>2</v>
      </c>
      <c r="I66" s="362">
        <v>3</v>
      </c>
      <c r="J66" s="362">
        <v>7</v>
      </c>
      <c r="K66" s="362">
        <v>8</v>
      </c>
      <c r="L66" s="362">
        <v>0</v>
      </c>
      <c r="M66" s="362">
        <v>113</v>
      </c>
      <c r="N66" s="112">
        <f t="shared" si="0"/>
        <v>0</v>
      </c>
      <c r="O66" s="136"/>
      <c r="P66" s="418"/>
      <c r="Q66" s="418"/>
      <c r="R66" s="426"/>
      <c r="S66" s="137"/>
      <c r="T66" s="137"/>
      <c r="U66" s="137"/>
      <c r="V66" s="137"/>
      <c r="W66" s="137"/>
    </row>
    <row r="67" spans="1:18" s="17" customFormat="1" ht="12">
      <c r="A67" s="359" t="s">
        <v>28</v>
      </c>
      <c r="B67" s="360">
        <v>42</v>
      </c>
      <c r="C67" s="360">
        <v>5</v>
      </c>
      <c r="D67" s="360">
        <v>0</v>
      </c>
      <c r="E67" s="360">
        <v>0</v>
      </c>
      <c r="F67" s="360">
        <v>2</v>
      </c>
      <c r="G67" s="360">
        <v>1</v>
      </c>
      <c r="H67" s="360">
        <v>1</v>
      </c>
      <c r="I67" s="360">
        <v>0</v>
      </c>
      <c r="J67" s="360">
        <v>4</v>
      </c>
      <c r="K67" s="360">
        <v>1</v>
      </c>
      <c r="L67" s="360">
        <v>0</v>
      </c>
      <c r="M67" s="361">
        <v>46</v>
      </c>
      <c r="N67" s="112">
        <f t="shared" si="0"/>
        <v>0</v>
      </c>
      <c r="O67" s="136"/>
      <c r="P67" s="418"/>
      <c r="Q67" s="418"/>
      <c r="R67" s="418"/>
    </row>
    <row r="68" spans="1:17" s="17" customFormat="1" ht="12">
      <c r="A68" s="77" t="s">
        <v>29</v>
      </c>
      <c r="B68" s="78">
        <v>746</v>
      </c>
      <c r="C68" s="78">
        <v>86</v>
      </c>
      <c r="D68" s="78">
        <v>5</v>
      </c>
      <c r="E68" s="78">
        <v>7</v>
      </c>
      <c r="F68" s="78">
        <v>22</v>
      </c>
      <c r="G68" s="78">
        <v>1</v>
      </c>
      <c r="H68" s="78">
        <v>35</v>
      </c>
      <c r="I68" s="78">
        <v>11</v>
      </c>
      <c r="J68" s="78">
        <v>76</v>
      </c>
      <c r="K68" s="78">
        <v>79</v>
      </c>
      <c r="L68" s="78">
        <v>15</v>
      </c>
      <c r="M68" s="78">
        <v>758</v>
      </c>
      <c r="N68" s="112">
        <f t="shared" si="0"/>
        <v>0</v>
      </c>
      <c r="O68" s="418"/>
      <c r="P68" s="418"/>
      <c r="Q68" s="418"/>
    </row>
    <row r="69" spans="1:17" ht="22.5" customHeight="1">
      <c r="A69" s="528" t="s">
        <v>248</v>
      </c>
      <c r="N69" s="116"/>
      <c r="O69" s="138"/>
      <c r="P69" s="418"/>
      <c r="Q69" s="418"/>
    </row>
    <row r="70" spans="1:17" ht="12.75" customHeight="1">
      <c r="A70" s="441" t="s">
        <v>131</v>
      </c>
      <c r="B70" s="441"/>
      <c r="C70" s="441"/>
      <c r="D70" s="441"/>
      <c r="E70" s="441"/>
      <c r="F70" s="441"/>
      <c r="G70" s="441"/>
      <c r="H70" s="441"/>
      <c r="I70" s="441"/>
      <c r="J70" s="441"/>
      <c r="K70" s="441"/>
      <c r="L70" s="441"/>
      <c r="M70" s="441"/>
      <c r="N70" s="116"/>
      <c r="O70" s="138"/>
      <c r="P70" s="418"/>
      <c r="Q70" s="418"/>
    </row>
    <row r="71" spans="1:17" ht="12.75" customHeight="1">
      <c r="A71" s="442" t="str">
        <f>LOWER(Nastavení!$B$1)</f>
        <v>prosinec 2009</v>
      </c>
      <c r="B71" s="442"/>
      <c r="C71" s="442"/>
      <c r="D71" s="442"/>
      <c r="E71" s="442"/>
      <c r="F71" s="442"/>
      <c r="G71" s="442"/>
      <c r="H71" s="442"/>
      <c r="I71" s="442"/>
      <c r="J71" s="442"/>
      <c r="K71" s="442"/>
      <c r="L71" s="442"/>
      <c r="M71" s="442"/>
      <c r="N71" s="139"/>
      <c r="O71" s="136"/>
      <c r="P71" s="426"/>
      <c r="Q71" s="137"/>
    </row>
    <row r="72" spans="1:17" s="154" customFormat="1" ht="8.25">
      <c r="A72" s="153"/>
      <c r="B72" s="153"/>
      <c r="C72" s="153"/>
      <c r="D72" s="153"/>
      <c r="E72" s="153"/>
      <c r="F72" s="153"/>
      <c r="G72" s="153"/>
      <c r="H72" s="153"/>
      <c r="I72" s="153"/>
      <c r="J72" s="153"/>
      <c r="K72" s="157" t="s">
        <v>134</v>
      </c>
      <c r="L72" s="153"/>
      <c r="M72" s="153"/>
      <c r="O72" s="155"/>
      <c r="P72" s="156"/>
      <c r="Q72" s="156"/>
    </row>
    <row r="73" spans="1:17" s="154" customFormat="1" ht="12.75" customHeight="1">
      <c r="A73" s="443" t="s">
        <v>0</v>
      </c>
      <c r="B73" s="445" t="str">
        <f>CONCATENATE("Počet účastníků řízení k ",DAY(Nastavení!B2),".",MONTH(Nastavení!B2),".",YEAR(Nastavení!B2),"*")</f>
        <v>Počet účastníků řízení k 1.12.2009*</v>
      </c>
      <c r="C73" s="445" t="s">
        <v>60</v>
      </c>
      <c r="D73" s="445" t="s">
        <v>91</v>
      </c>
      <c r="E73" s="447" t="s">
        <v>160</v>
      </c>
      <c r="F73" s="448"/>
      <c r="G73" s="448"/>
      <c r="H73" s="449"/>
      <c r="I73" s="445" t="s">
        <v>94</v>
      </c>
      <c r="J73" s="445" t="s">
        <v>95</v>
      </c>
      <c r="K73" s="445" t="str">
        <f>CONCATENATE("Počet účastníků řízení k ",DAY(Nastavení!B3),".",MONTH(Nastavení!B3),".",YEAR(Nastavení!B3),"*")</f>
        <v>Počet účastníků řízení k 31.12.2009*</v>
      </c>
      <c r="L73" s="153"/>
      <c r="M73" s="153"/>
      <c r="O73" s="155"/>
      <c r="P73" s="156"/>
      <c r="Q73" s="156"/>
    </row>
    <row r="74" spans="1:17" ht="92.25" customHeight="1">
      <c r="A74" s="444"/>
      <c r="B74" s="446"/>
      <c r="C74" s="446"/>
      <c r="D74" s="446"/>
      <c r="E74" s="221" t="s">
        <v>132</v>
      </c>
      <c r="F74" s="221" t="s">
        <v>133</v>
      </c>
      <c r="G74" s="221" t="s">
        <v>50</v>
      </c>
      <c r="H74" s="221" t="s">
        <v>93</v>
      </c>
      <c r="I74" s="446"/>
      <c r="J74" s="446"/>
      <c r="K74" s="446"/>
      <c r="L74" s="151"/>
      <c r="M74" s="152"/>
      <c r="O74" s="136"/>
      <c r="P74" s="137"/>
      <c r="Q74" s="137"/>
    </row>
    <row r="75" spans="1:17" ht="12.75">
      <c r="A75" s="364" t="s">
        <v>1</v>
      </c>
      <c r="B75" s="365">
        <v>1</v>
      </c>
      <c r="C75" s="365">
        <v>5</v>
      </c>
      <c r="D75" s="365">
        <v>0</v>
      </c>
      <c r="E75" s="365">
        <v>0</v>
      </c>
      <c r="F75" s="365">
        <v>0</v>
      </c>
      <c r="G75" s="365">
        <v>0</v>
      </c>
      <c r="H75" s="365">
        <v>0</v>
      </c>
      <c r="I75" s="365">
        <v>1</v>
      </c>
      <c r="J75" s="365">
        <v>0</v>
      </c>
      <c r="K75" s="366">
        <v>5</v>
      </c>
      <c r="M75" s="136"/>
      <c r="N75" s="112">
        <f>B75+C75+D75-I75-K75</f>
        <v>0</v>
      </c>
      <c r="O75" s="236"/>
      <c r="P75" s="137"/>
      <c r="Q75" s="137"/>
    </row>
    <row r="76" spans="1:17" ht="12.75">
      <c r="A76" s="364" t="s">
        <v>3</v>
      </c>
      <c r="B76" s="365">
        <v>1</v>
      </c>
      <c r="C76" s="365">
        <v>0</v>
      </c>
      <c r="D76" s="365">
        <v>0</v>
      </c>
      <c r="E76" s="365">
        <v>0</v>
      </c>
      <c r="F76" s="365">
        <v>1</v>
      </c>
      <c r="G76" s="365">
        <v>0</v>
      </c>
      <c r="H76" s="365">
        <v>1</v>
      </c>
      <c r="I76" s="365">
        <v>1</v>
      </c>
      <c r="J76" s="365">
        <v>0</v>
      </c>
      <c r="K76" s="366">
        <v>0</v>
      </c>
      <c r="M76" s="136"/>
      <c r="N76" s="112">
        <f aca="true" t="shared" si="1" ref="N76:N90">B76+C76+D76-I76-K76</f>
        <v>0</v>
      </c>
      <c r="O76" s="236"/>
      <c r="P76" s="137"/>
      <c r="Q76" s="137"/>
    </row>
    <row r="77" spans="1:17" ht="12.75">
      <c r="A77" s="364" t="s">
        <v>4</v>
      </c>
      <c r="B77" s="365">
        <v>4</v>
      </c>
      <c r="C77" s="365">
        <v>6</v>
      </c>
      <c r="D77" s="365">
        <v>0</v>
      </c>
      <c r="E77" s="365">
        <v>2</v>
      </c>
      <c r="F77" s="365">
        <v>0</v>
      </c>
      <c r="G77" s="365">
        <v>0</v>
      </c>
      <c r="H77" s="365">
        <v>2</v>
      </c>
      <c r="I77" s="365">
        <v>1</v>
      </c>
      <c r="J77" s="365">
        <v>0</v>
      </c>
      <c r="K77" s="366">
        <v>9</v>
      </c>
      <c r="M77" s="136"/>
      <c r="N77" s="112">
        <f t="shared" si="1"/>
        <v>0</v>
      </c>
      <c r="O77" s="236"/>
      <c r="P77" s="137"/>
      <c r="Q77" s="137"/>
    </row>
    <row r="78" spans="1:17" ht="12.75">
      <c r="A78" s="364" t="s">
        <v>5</v>
      </c>
      <c r="B78" s="365">
        <v>1</v>
      </c>
      <c r="C78" s="365">
        <v>0</v>
      </c>
      <c r="D78" s="365">
        <v>0</v>
      </c>
      <c r="E78" s="365">
        <v>0</v>
      </c>
      <c r="F78" s="365">
        <v>0</v>
      </c>
      <c r="G78" s="365">
        <v>0</v>
      </c>
      <c r="H78" s="365">
        <v>0</v>
      </c>
      <c r="I78" s="365">
        <v>0</v>
      </c>
      <c r="J78" s="365">
        <v>0</v>
      </c>
      <c r="K78" s="366">
        <v>1</v>
      </c>
      <c r="M78" s="136"/>
      <c r="N78" s="112">
        <f t="shared" si="1"/>
        <v>0</v>
      </c>
      <c r="O78" s="236"/>
      <c r="P78" s="137"/>
      <c r="Q78" s="137"/>
    </row>
    <row r="79" spans="1:17" ht="12.75">
      <c r="A79" s="362" t="s">
        <v>6</v>
      </c>
      <c r="B79" s="363">
        <v>7</v>
      </c>
      <c r="C79" s="363">
        <v>11</v>
      </c>
      <c r="D79" s="363">
        <v>0</v>
      </c>
      <c r="E79" s="363">
        <v>2</v>
      </c>
      <c r="F79" s="363">
        <v>1</v>
      </c>
      <c r="G79" s="363">
        <v>0</v>
      </c>
      <c r="H79" s="363">
        <v>3</v>
      </c>
      <c r="I79" s="363">
        <v>3</v>
      </c>
      <c r="J79" s="363">
        <v>0</v>
      </c>
      <c r="K79" s="363">
        <v>15</v>
      </c>
      <c r="M79" s="136"/>
      <c r="N79" s="112">
        <f t="shared" si="1"/>
        <v>0</v>
      </c>
      <c r="O79" s="236"/>
      <c r="P79" s="137"/>
      <c r="Q79" s="137"/>
    </row>
    <row r="80" spans="1:17" ht="12.75">
      <c r="A80" s="364" t="s">
        <v>26</v>
      </c>
      <c r="B80" s="365">
        <v>1</v>
      </c>
      <c r="C80" s="365">
        <v>0</v>
      </c>
      <c r="D80" s="365">
        <v>0</v>
      </c>
      <c r="E80" s="365">
        <v>1</v>
      </c>
      <c r="F80" s="365">
        <v>0</v>
      </c>
      <c r="G80" s="365">
        <v>0</v>
      </c>
      <c r="H80" s="365">
        <v>1</v>
      </c>
      <c r="I80" s="365">
        <v>1</v>
      </c>
      <c r="J80" s="365">
        <v>0</v>
      </c>
      <c r="K80" s="366">
        <v>0</v>
      </c>
      <c r="M80" s="136"/>
      <c r="N80" s="112"/>
      <c r="O80" s="236"/>
      <c r="P80" s="137"/>
      <c r="Q80" s="137"/>
    </row>
    <row r="81" spans="1:17" ht="12.75">
      <c r="A81" s="364" t="s">
        <v>23</v>
      </c>
      <c r="B81" s="365">
        <v>10</v>
      </c>
      <c r="C81" s="365">
        <v>2</v>
      </c>
      <c r="D81" s="365">
        <v>0</v>
      </c>
      <c r="E81" s="365">
        <v>11</v>
      </c>
      <c r="F81" s="365">
        <v>0</v>
      </c>
      <c r="G81" s="365">
        <v>0</v>
      </c>
      <c r="H81" s="365">
        <v>11</v>
      </c>
      <c r="I81" s="365">
        <v>8</v>
      </c>
      <c r="J81" s="365">
        <v>0</v>
      </c>
      <c r="K81" s="366">
        <v>4</v>
      </c>
      <c r="M81" s="136"/>
      <c r="N81" s="112"/>
      <c r="O81" s="236"/>
      <c r="P81" s="137"/>
      <c r="Q81" s="137"/>
    </row>
    <row r="82" spans="1:17" ht="12.75">
      <c r="A82" s="364" t="s">
        <v>110</v>
      </c>
      <c r="B82" s="365">
        <v>2</v>
      </c>
      <c r="C82" s="365">
        <v>0</v>
      </c>
      <c r="D82" s="365">
        <v>0</v>
      </c>
      <c r="E82" s="365">
        <v>2</v>
      </c>
      <c r="F82" s="365">
        <v>0</v>
      </c>
      <c r="G82" s="365">
        <v>0</v>
      </c>
      <c r="H82" s="365">
        <v>2</v>
      </c>
      <c r="I82" s="365">
        <v>2</v>
      </c>
      <c r="J82" s="365">
        <v>0</v>
      </c>
      <c r="K82" s="366">
        <v>0</v>
      </c>
      <c r="M82" s="136"/>
      <c r="N82" s="112"/>
      <c r="O82" s="236"/>
      <c r="P82" s="137"/>
      <c r="Q82" s="137"/>
    </row>
    <row r="83" spans="1:17" ht="12.75">
      <c r="A83" s="364" t="s">
        <v>106</v>
      </c>
      <c r="B83" s="365">
        <v>1</v>
      </c>
      <c r="C83" s="365">
        <v>0</v>
      </c>
      <c r="D83" s="365">
        <v>0</v>
      </c>
      <c r="E83" s="365">
        <v>0</v>
      </c>
      <c r="F83" s="365">
        <v>0</v>
      </c>
      <c r="G83" s="365">
        <v>0</v>
      </c>
      <c r="H83" s="365">
        <v>0</v>
      </c>
      <c r="I83" s="365">
        <v>0</v>
      </c>
      <c r="J83" s="365">
        <v>0</v>
      </c>
      <c r="K83" s="366">
        <v>1</v>
      </c>
      <c r="M83" s="136"/>
      <c r="N83" s="112">
        <f t="shared" si="1"/>
        <v>0</v>
      </c>
      <c r="O83" s="236"/>
      <c r="P83" s="137"/>
      <c r="Q83" s="137"/>
    </row>
    <row r="84" spans="1:17" ht="12.75">
      <c r="A84" s="364" t="s">
        <v>40</v>
      </c>
      <c r="B84" s="365">
        <v>1</v>
      </c>
      <c r="C84" s="365">
        <v>0</v>
      </c>
      <c r="D84" s="365">
        <v>0</v>
      </c>
      <c r="E84" s="365">
        <v>0</v>
      </c>
      <c r="F84" s="365">
        <v>0</v>
      </c>
      <c r="G84" s="365">
        <v>0</v>
      </c>
      <c r="H84" s="365">
        <v>0</v>
      </c>
      <c r="I84" s="365">
        <v>1</v>
      </c>
      <c r="J84" s="365">
        <v>0</v>
      </c>
      <c r="K84" s="366">
        <v>0</v>
      </c>
      <c r="M84" s="136"/>
      <c r="N84" s="112">
        <f t="shared" si="1"/>
        <v>0</v>
      </c>
      <c r="O84" s="236"/>
      <c r="P84" s="137"/>
      <c r="Q84" s="137"/>
    </row>
    <row r="85" spans="1:17" ht="12.75">
      <c r="A85" s="362" t="s">
        <v>27</v>
      </c>
      <c r="B85" s="375">
        <v>15</v>
      </c>
      <c r="C85" s="375">
        <v>2</v>
      </c>
      <c r="D85" s="375">
        <v>0</v>
      </c>
      <c r="E85" s="375">
        <v>14</v>
      </c>
      <c r="F85" s="375">
        <v>0</v>
      </c>
      <c r="G85" s="375">
        <v>0</v>
      </c>
      <c r="H85" s="375">
        <v>14</v>
      </c>
      <c r="I85" s="375">
        <v>12</v>
      </c>
      <c r="J85" s="375">
        <v>0</v>
      </c>
      <c r="K85" s="375">
        <v>5</v>
      </c>
      <c r="M85" s="136"/>
      <c r="N85" s="112">
        <f t="shared" si="1"/>
        <v>0</v>
      </c>
      <c r="O85" s="236"/>
      <c r="P85" s="137"/>
      <c r="Q85" s="137"/>
    </row>
    <row r="86" spans="1:17" ht="12.75">
      <c r="A86" s="364" t="s">
        <v>44</v>
      </c>
      <c r="B86" s="365">
        <v>1</v>
      </c>
      <c r="C86" s="365">
        <v>3</v>
      </c>
      <c r="D86" s="365">
        <v>0</v>
      </c>
      <c r="E86" s="365">
        <v>2</v>
      </c>
      <c r="F86" s="365">
        <v>0</v>
      </c>
      <c r="G86" s="365">
        <v>0</v>
      </c>
      <c r="H86" s="365">
        <v>2</v>
      </c>
      <c r="I86" s="365">
        <v>0</v>
      </c>
      <c r="J86" s="365">
        <v>0</v>
      </c>
      <c r="K86" s="366">
        <v>4</v>
      </c>
      <c r="M86" s="136"/>
      <c r="N86" s="112">
        <f t="shared" si="1"/>
        <v>0</v>
      </c>
      <c r="O86" s="236"/>
      <c r="P86" s="137"/>
      <c r="Q86" s="137"/>
    </row>
    <row r="87" spans="1:17" ht="12.75">
      <c r="A87" s="362" t="s">
        <v>49</v>
      </c>
      <c r="B87" s="363">
        <v>1</v>
      </c>
      <c r="C87" s="363">
        <v>3</v>
      </c>
      <c r="D87" s="363">
        <v>0</v>
      </c>
      <c r="E87" s="363">
        <v>2</v>
      </c>
      <c r="F87" s="363">
        <v>0</v>
      </c>
      <c r="G87" s="363">
        <v>0</v>
      </c>
      <c r="H87" s="363">
        <v>2</v>
      </c>
      <c r="I87" s="363">
        <v>0</v>
      </c>
      <c r="J87" s="363">
        <v>0</v>
      </c>
      <c r="K87" s="363">
        <v>4</v>
      </c>
      <c r="M87" s="136"/>
      <c r="N87" s="112">
        <f t="shared" si="1"/>
        <v>0</v>
      </c>
      <c r="O87" s="236"/>
      <c r="P87" s="137"/>
      <c r="Q87" s="137"/>
    </row>
    <row r="88" spans="1:15" s="17" customFormat="1" ht="12">
      <c r="A88" s="359" t="s">
        <v>28</v>
      </c>
      <c r="B88" s="360">
        <v>4</v>
      </c>
      <c r="C88" s="360">
        <v>0</v>
      </c>
      <c r="D88" s="360">
        <v>0</v>
      </c>
      <c r="E88" s="360">
        <v>3</v>
      </c>
      <c r="F88" s="360">
        <v>0</v>
      </c>
      <c r="G88" s="360">
        <v>0</v>
      </c>
      <c r="H88" s="360">
        <v>3</v>
      </c>
      <c r="I88" s="360">
        <v>0</v>
      </c>
      <c r="J88" s="360">
        <v>0</v>
      </c>
      <c r="K88" s="367">
        <v>4</v>
      </c>
      <c r="L88" s="237"/>
      <c r="M88" s="236"/>
      <c r="N88" s="112">
        <f t="shared" si="1"/>
        <v>0</v>
      </c>
      <c r="O88" s="236"/>
    </row>
    <row r="89" spans="1:17" ht="12.75">
      <c r="A89" s="77" t="s">
        <v>29</v>
      </c>
      <c r="B89" s="78">
        <v>27</v>
      </c>
      <c r="C89" s="78">
        <v>16</v>
      </c>
      <c r="D89" s="78">
        <v>0</v>
      </c>
      <c r="E89" s="78">
        <v>21</v>
      </c>
      <c r="F89" s="78">
        <v>1</v>
      </c>
      <c r="G89" s="78">
        <v>0</v>
      </c>
      <c r="H89" s="78">
        <v>22</v>
      </c>
      <c r="I89" s="78">
        <v>15</v>
      </c>
      <c r="J89" s="78">
        <v>0</v>
      </c>
      <c r="K89" s="78">
        <v>28</v>
      </c>
      <c r="M89" s="136"/>
      <c r="N89" s="112">
        <f t="shared" si="1"/>
        <v>0</v>
      </c>
      <c r="O89" s="236"/>
      <c r="P89" s="137"/>
      <c r="Q89" s="137"/>
    </row>
    <row r="90" spans="14:17" ht="1.5" customHeight="1">
      <c r="N90" s="112">
        <f t="shared" si="1"/>
        <v>0</v>
      </c>
      <c r="O90" s="136"/>
      <c r="P90" s="137"/>
      <c r="Q90" s="137"/>
    </row>
    <row r="91" spans="1:14" ht="27.75" customHeight="1">
      <c r="A91" s="439" t="s">
        <v>208</v>
      </c>
      <c r="B91" s="439"/>
      <c r="C91" s="439"/>
      <c r="D91" s="439"/>
      <c r="E91" s="439"/>
      <c r="F91" s="439"/>
      <c r="G91" s="439"/>
      <c r="H91" s="439"/>
      <c r="I91" s="439"/>
      <c r="J91" s="439"/>
      <c r="K91" s="439"/>
      <c r="L91" s="439"/>
      <c r="M91" s="439"/>
      <c r="N91" s="184"/>
    </row>
    <row r="92" spans="1:14" ht="19.5" customHeight="1">
      <c r="A92" s="439" t="s">
        <v>209</v>
      </c>
      <c r="B92" s="439"/>
      <c r="C92" s="439"/>
      <c r="D92" s="439"/>
      <c r="E92" s="439"/>
      <c r="F92" s="439"/>
      <c r="G92" s="439"/>
      <c r="H92" s="439"/>
      <c r="I92" s="439"/>
      <c r="J92" s="439"/>
      <c r="K92" s="439"/>
      <c r="L92" s="439"/>
      <c r="M92" s="439"/>
      <c r="N92" s="184"/>
    </row>
    <row r="93" spans="1:23" ht="21.75" customHeight="1">
      <c r="A93" s="440" t="s">
        <v>210</v>
      </c>
      <c r="B93" s="440"/>
      <c r="C93" s="440"/>
      <c r="D93" s="440"/>
      <c r="E93" s="440"/>
      <c r="F93" s="440"/>
      <c r="G93" s="440"/>
      <c r="H93" s="440"/>
      <c r="I93" s="440"/>
      <c r="J93" s="440"/>
      <c r="K93" s="440"/>
      <c r="L93" s="440"/>
      <c r="M93" s="440"/>
      <c r="N93" s="185"/>
      <c r="P93" s="379"/>
      <c r="Q93" s="379"/>
      <c r="R93" s="379"/>
      <c r="S93" s="379"/>
      <c r="T93" s="379"/>
      <c r="U93" s="379"/>
      <c r="V93" s="379"/>
      <c r="W93" s="12"/>
    </row>
    <row r="94" spans="1:23" ht="3" customHeight="1" thickBot="1">
      <c r="A94" s="368"/>
      <c r="B94" s="368"/>
      <c r="C94" s="368"/>
      <c r="D94" s="368"/>
      <c r="E94" s="368"/>
      <c r="F94" s="368"/>
      <c r="G94" s="368"/>
      <c r="H94" s="368"/>
      <c r="I94" s="368"/>
      <c r="J94" s="368"/>
      <c r="K94" s="368"/>
      <c r="L94" s="368"/>
      <c r="M94" s="368"/>
      <c r="N94" s="185"/>
      <c r="P94" s="379"/>
      <c r="Q94" s="379"/>
      <c r="R94" s="379"/>
      <c r="S94" s="379"/>
      <c r="T94" s="379"/>
      <c r="U94" s="379"/>
      <c r="V94" s="379"/>
      <c r="W94" s="12"/>
    </row>
    <row r="95" spans="15:23" ht="105" customHeight="1" thickBot="1" thickTop="1">
      <c r="O95" s="136"/>
      <c r="P95" s="380"/>
      <c r="Q95" s="397" t="s">
        <v>115</v>
      </c>
      <c r="R95" s="398" t="s">
        <v>113</v>
      </c>
      <c r="S95" s="399" t="s">
        <v>158</v>
      </c>
      <c r="T95" s="400" t="s">
        <v>114</v>
      </c>
      <c r="U95" s="401"/>
      <c r="V95" s="401"/>
      <c r="W95" s="12"/>
    </row>
    <row r="96" spans="15:25" ht="13.5" thickTop="1">
      <c r="O96"/>
      <c r="P96" s="420" t="s">
        <v>219</v>
      </c>
      <c r="Q96" s="402">
        <v>548</v>
      </c>
      <c r="R96" s="403">
        <v>115</v>
      </c>
      <c r="S96" s="404">
        <v>58</v>
      </c>
      <c r="T96" s="405">
        <v>106</v>
      </c>
      <c r="U96" s="401">
        <v>2</v>
      </c>
      <c r="V96" s="401"/>
      <c r="W96" s="12">
        <v>3</v>
      </c>
      <c r="X96" s="1">
        <v>39</v>
      </c>
      <c r="Y96" s="1">
        <v>8</v>
      </c>
    </row>
    <row r="97" spans="15:25" ht="12.75">
      <c r="O97"/>
      <c r="P97" s="420" t="s">
        <v>220</v>
      </c>
      <c r="Q97" s="406">
        <v>513</v>
      </c>
      <c r="R97" s="407">
        <v>122</v>
      </c>
      <c r="S97" s="408">
        <v>54</v>
      </c>
      <c r="T97" s="409">
        <v>109</v>
      </c>
      <c r="U97" s="401">
        <v>23</v>
      </c>
      <c r="V97" s="401"/>
      <c r="W97" s="12">
        <v>5</v>
      </c>
      <c r="X97" s="1">
        <v>74</v>
      </c>
      <c r="Y97" s="1">
        <v>14</v>
      </c>
    </row>
    <row r="98" spans="15:25" ht="12.75">
      <c r="O98"/>
      <c r="P98" s="420" t="s">
        <v>221</v>
      </c>
      <c r="Q98" s="406">
        <v>489</v>
      </c>
      <c r="R98" s="407">
        <v>130</v>
      </c>
      <c r="S98" s="408">
        <v>66</v>
      </c>
      <c r="T98" s="409">
        <v>106</v>
      </c>
      <c r="U98" s="401">
        <v>1</v>
      </c>
      <c r="V98" s="401"/>
      <c r="W98" s="12">
        <v>4</v>
      </c>
      <c r="X98" s="1">
        <v>32</v>
      </c>
      <c r="Y98" s="1">
        <v>9</v>
      </c>
    </row>
    <row r="99" spans="15:25" ht="12.75">
      <c r="O99"/>
      <c r="P99" s="420" t="s">
        <v>222</v>
      </c>
      <c r="Q99" s="406">
        <v>550</v>
      </c>
      <c r="R99" s="407">
        <v>115</v>
      </c>
      <c r="S99" s="408">
        <v>58</v>
      </c>
      <c r="T99" s="409">
        <v>106</v>
      </c>
      <c r="U99" s="401">
        <v>2</v>
      </c>
      <c r="V99" s="401"/>
      <c r="W99" s="12">
        <v>2</v>
      </c>
      <c r="X99" s="1">
        <v>56</v>
      </c>
      <c r="Y99" s="1">
        <v>10</v>
      </c>
    </row>
    <row r="100" spans="15:25" ht="12.75">
      <c r="O100"/>
      <c r="P100" s="420" t="s">
        <v>223</v>
      </c>
      <c r="Q100" s="406">
        <v>478</v>
      </c>
      <c r="R100" s="407">
        <v>123</v>
      </c>
      <c r="S100" s="408">
        <v>79</v>
      </c>
      <c r="T100" s="409">
        <v>101</v>
      </c>
      <c r="U100" s="401">
        <v>8</v>
      </c>
      <c r="V100" s="401"/>
      <c r="W100" s="12">
        <v>3</v>
      </c>
      <c r="X100" s="1">
        <v>34</v>
      </c>
      <c r="Y100" s="1">
        <v>5</v>
      </c>
    </row>
    <row r="101" spans="15:25" ht="12.75">
      <c r="O101"/>
      <c r="P101" s="420" t="s">
        <v>224</v>
      </c>
      <c r="Q101" s="406">
        <v>550</v>
      </c>
      <c r="R101" s="407">
        <v>134</v>
      </c>
      <c r="S101" s="408">
        <v>53</v>
      </c>
      <c r="T101" s="409">
        <v>113</v>
      </c>
      <c r="U101" s="401">
        <v>8</v>
      </c>
      <c r="V101" s="401"/>
      <c r="W101" s="12"/>
      <c r="X101" s="1">
        <v>35</v>
      </c>
      <c r="Y101" s="1">
        <v>17</v>
      </c>
    </row>
    <row r="102" spans="15:25" ht="12.75">
      <c r="O102"/>
      <c r="P102" s="420" t="s">
        <v>225</v>
      </c>
      <c r="Q102" s="406">
        <v>604</v>
      </c>
      <c r="R102" s="407">
        <v>105</v>
      </c>
      <c r="S102" s="408">
        <v>48</v>
      </c>
      <c r="T102" s="409">
        <v>80</v>
      </c>
      <c r="U102" s="401">
        <v>6</v>
      </c>
      <c r="V102" s="401"/>
      <c r="W102" s="12">
        <v>2</v>
      </c>
      <c r="X102" s="1">
        <v>56</v>
      </c>
      <c r="Y102" s="1">
        <v>10</v>
      </c>
    </row>
    <row r="103" spans="15:25" ht="12.75">
      <c r="O103"/>
      <c r="P103" s="420" t="s">
        <v>226</v>
      </c>
      <c r="Q103" s="406">
        <v>622</v>
      </c>
      <c r="R103" s="407">
        <v>85</v>
      </c>
      <c r="S103" s="408">
        <v>37</v>
      </c>
      <c r="T103" s="409">
        <v>75</v>
      </c>
      <c r="U103" s="401">
        <v>8</v>
      </c>
      <c r="V103" s="401"/>
      <c r="W103" s="12">
        <v>6</v>
      </c>
      <c r="X103" s="1">
        <v>29</v>
      </c>
      <c r="Y103" s="1">
        <v>22</v>
      </c>
    </row>
    <row r="104" spans="15:25" ht="12.75">
      <c r="O104"/>
      <c r="P104" s="420" t="s">
        <v>227</v>
      </c>
      <c r="Q104" s="406">
        <v>651</v>
      </c>
      <c r="R104" s="407">
        <v>86</v>
      </c>
      <c r="S104" s="408">
        <v>44</v>
      </c>
      <c r="T104" s="409">
        <v>51</v>
      </c>
      <c r="U104" s="401">
        <v>3</v>
      </c>
      <c r="V104" s="401"/>
      <c r="W104" s="12">
        <v>2</v>
      </c>
      <c r="X104" s="1">
        <v>65</v>
      </c>
      <c r="Y104" s="1">
        <v>8</v>
      </c>
    </row>
    <row r="105" spans="15:25" ht="12.75">
      <c r="O105"/>
      <c r="P105" s="420" t="s">
        <v>228</v>
      </c>
      <c r="Q105" s="406">
        <v>716</v>
      </c>
      <c r="R105" s="407">
        <v>99</v>
      </c>
      <c r="S105" s="408">
        <v>51</v>
      </c>
      <c r="T105" s="409">
        <v>42</v>
      </c>
      <c r="U105" s="401">
        <v>2</v>
      </c>
      <c r="V105" s="401"/>
      <c r="W105" s="12">
        <v>1</v>
      </c>
      <c r="X105" s="1">
        <v>35</v>
      </c>
      <c r="Y105" s="1">
        <v>7</v>
      </c>
    </row>
    <row r="106" spans="15:25" ht="12.75">
      <c r="O106"/>
      <c r="P106" s="420" t="s">
        <v>229</v>
      </c>
      <c r="Q106" s="406">
        <v>741</v>
      </c>
      <c r="R106" s="407">
        <v>82</v>
      </c>
      <c r="S106" s="408">
        <v>46</v>
      </c>
      <c r="T106" s="409">
        <v>69</v>
      </c>
      <c r="U106" s="401">
        <v>2</v>
      </c>
      <c r="V106" s="401"/>
      <c r="W106" s="12">
        <v>1</v>
      </c>
      <c r="X106" s="1">
        <v>27</v>
      </c>
      <c r="Y106" s="1">
        <v>7</v>
      </c>
    </row>
    <row r="107" spans="15:23" ht="12.75">
      <c r="O107"/>
      <c r="P107" s="420" t="s">
        <v>246</v>
      </c>
      <c r="Q107" s="406">
        <v>758</v>
      </c>
      <c r="R107" s="407">
        <v>86</v>
      </c>
      <c r="S107" s="408">
        <v>56</v>
      </c>
      <c r="T107" s="409">
        <v>76</v>
      </c>
      <c r="U107" s="401"/>
      <c r="V107" s="401"/>
      <c r="W107" s="12"/>
    </row>
    <row r="108" spans="16:23" ht="13.5" thickBot="1">
      <c r="P108" s="379"/>
      <c r="Q108" s="410"/>
      <c r="R108" s="411"/>
      <c r="S108" s="412"/>
      <c r="T108" s="413"/>
      <c r="U108" s="401"/>
      <c r="V108" s="401"/>
      <c r="W108" s="12"/>
    </row>
    <row r="109" spans="16:23" ht="13.5" thickTop="1">
      <c r="P109" s="379"/>
      <c r="Q109" s="379"/>
      <c r="R109" s="379"/>
      <c r="S109" s="379"/>
      <c r="T109" s="379"/>
      <c r="U109" s="379"/>
      <c r="V109" s="379"/>
      <c r="W109" s="12"/>
    </row>
    <row r="110" spans="16:23" ht="12.75">
      <c r="P110" s="379"/>
      <c r="Q110" s="379"/>
      <c r="R110" s="379"/>
      <c r="S110" s="379"/>
      <c r="T110" s="379"/>
      <c r="U110" s="379"/>
      <c r="V110" s="379"/>
      <c r="W110" s="12"/>
    </row>
    <row r="111" spans="16:23" ht="12.75">
      <c r="P111" s="379"/>
      <c r="Q111" s="379"/>
      <c r="R111" s="379"/>
      <c r="S111" s="379"/>
      <c r="T111" s="379"/>
      <c r="U111" s="379"/>
      <c r="V111" s="379"/>
      <c r="W111" s="12"/>
    </row>
    <row r="112" spans="16:23" ht="12.75">
      <c r="P112" s="12"/>
      <c r="Q112" s="12"/>
      <c r="R112" s="12"/>
      <c r="S112" s="12"/>
      <c r="T112" s="12"/>
      <c r="U112" s="12"/>
      <c r="V112" s="12"/>
      <c r="W112" s="12"/>
    </row>
    <row r="113" spans="16:23" ht="12.75">
      <c r="P113" s="12"/>
      <c r="Q113" s="12"/>
      <c r="R113" s="12"/>
      <c r="S113" s="12"/>
      <c r="T113" s="12"/>
      <c r="U113" s="12"/>
      <c r="V113" s="12"/>
      <c r="W113" s="12"/>
    </row>
    <row r="114" spans="16:23" ht="12.75">
      <c r="P114" s="12"/>
      <c r="Q114" s="12"/>
      <c r="R114" s="12"/>
      <c r="S114" s="12"/>
      <c r="T114" s="12"/>
      <c r="U114" s="12"/>
      <c r="V114" s="12"/>
      <c r="W114" s="12"/>
    </row>
  </sheetData>
  <sheetProtection/>
  <mergeCells count="23">
    <mergeCell ref="I73:I74"/>
    <mergeCell ref="J73:J74"/>
    <mergeCell ref="K73:K74"/>
    <mergeCell ref="E73:H73"/>
    <mergeCell ref="A73:A74"/>
    <mergeCell ref="B73:B74"/>
    <mergeCell ref="C73:C74"/>
    <mergeCell ref="D73:D74"/>
    <mergeCell ref="D4:D5"/>
    <mergeCell ref="K4:K5"/>
    <mergeCell ref="L4:L5"/>
    <mergeCell ref="M4:M5"/>
    <mergeCell ref="E4:J4"/>
    <mergeCell ref="A91:M91"/>
    <mergeCell ref="A92:M92"/>
    <mergeCell ref="A93:M93"/>
    <mergeCell ref="A1:M1"/>
    <mergeCell ref="A2:M2"/>
    <mergeCell ref="A70:M70"/>
    <mergeCell ref="A71:M71"/>
    <mergeCell ref="A4:A5"/>
    <mergeCell ref="B4:B5"/>
    <mergeCell ref="C4:C5"/>
  </mergeCells>
  <printOptions horizontalCentered="1"/>
  <pageMargins left="0.3937007874015748" right="0.3937007874015748" top="0.41" bottom="0.56" header="0.31496062992125984" footer="0.31496062992125984"/>
  <pageSetup fitToHeight="0" horizontalDpi="600" verticalDpi="600" orientation="portrait" paperSize="9" scale="83" r:id="rId2"/>
  <headerFooter alignWithMargins="0">
    <oddFooter>&amp;CStránka &amp;P</oddFooter>
  </headerFooter>
  <rowBreaks count="2" manualBreakCount="2">
    <brk id="69" max="12" man="1"/>
    <brk id="110" max="13" man="1"/>
  </rowBreaks>
  <drawing r:id="rId1"/>
</worksheet>
</file>

<file path=xl/worksheets/sheet4.xml><?xml version="1.0" encoding="utf-8"?>
<worksheet xmlns="http://schemas.openxmlformats.org/spreadsheetml/2006/main" xmlns:r="http://schemas.openxmlformats.org/officeDocument/2006/relationships">
  <sheetPr codeName="List2"/>
  <dimension ref="A1:AE73"/>
  <sheetViews>
    <sheetView showGridLines="0" view="pageBreakPreview" zoomScale="90" zoomScaleSheetLayoutView="90" workbookViewId="0" topLeftCell="A28">
      <selection activeCell="K45" sqref="K45:K54"/>
    </sheetView>
  </sheetViews>
  <sheetFormatPr defaultColWidth="9.140625" defaultRowHeight="12.75"/>
  <cols>
    <col min="1" max="1" width="5.00390625" style="12" customWidth="1"/>
    <col min="2" max="2" width="22.57421875" style="12" customWidth="1"/>
    <col min="3" max="3" width="9.140625" style="12" customWidth="1"/>
    <col min="4" max="4" width="8.140625" style="12" customWidth="1"/>
    <col min="5" max="9" width="10.140625" style="12" customWidth="1"/>
    <col min="10" max="10" width="8.421875" style="12" bestFit="1" customWidth="1"/>
    <col min="11" max="11" width="26.7109375" style="12" bestFit="1" customWidth="1"/>
    <col min="12" max="16384" width="9.140625" style="12" customWidth="1"/>
  </cols>
  <sheetData>
    <row r="1" spans="1:9" s="10" customFormat="1" ht="15.75">
      <c r="A1" s="452" t="s">
        <v>55</v>
      </c>
      <c r="B1" s="452"/>
      <c r="C1" s="452"/>
      <c r="D1" s="452"/>
      <c r="E1" s="452"/>
      <c r="F1" s="452"/>
      <c r="G1" s="452"/>
      <c r="H1" s="452"/>
      <c r="I1" s="452"/>
    </row>
    <row r="2" spans="1:9" s="10" customFormat="1" ht="24.75" customHeight="1">
      <c r="A2" s="453" t="str">
        <f>LOWER(Nastavení!B1)</f>
        <v>prosinec 2009</v>
      </c>
      <c r="B2" s="453"/>
      <c r="C2" s="453"/>
      <c r="D2" s="453"/>
      <c r="E2" s="453"/>
      <c r="F2" s="453"/>
      <c r="G2" s="453"/>
      <c r="H2" s="453"/>
      <c r="I2" s="453"/>
    </row>
    <row r="3" s="159" customFormat="1" ht="9.75">
      <c r="D3" s="181" t="s">
        <v>136</v>
      </c>
    </row>
    <row r="4" spans="2:10" s="11" customFormat="1" ht="11.25" customHeight="1">
      <c r="B4" s="450" t="s">
        <v>0</v>
      </c>
      <c r="C4" s="450" t="s">
        <v>59</v>
      </c>
      <c r="D4" s="450" t="s">
        <v>54</v>
      </c>
      <c r="J4" s="414">
        <f>IF($A3="","",VLOOKUP($A3,$L$5:$M$10,2,FALSE))</f>
      </c>
    </row>
    <row r="5" spans="2:13" s="11" customFormat="1" ht="11.25" customHeight="1">
      <c r="B5" s="451"/>
      <c r="C5" s="451"/>
      <c r="D5" s="451"/>
      <c r="L5" s="182" t="s">
        <v>147</v>
      </c>
      <c r="M5" s="182" t="s">
        <v>148</v>
      </c>
    </row>
    <row r="6" spans="1:13" s="11" customFormat="1" ht="11.25" customHeight="1">
      <c r="A6" s="4"/>
      <c r="B6" s="79" t="s">
        <v>5</v>
      </c>
      <c r="C6" s="80">
        <v>17</v>
      </c>
      <c r="D6" s="384">
        <v>19.8</v>
      </c>
      <c r="E6" s="390">
        <f aca="true" t="shared" si="0" ref="E6:E27">IF(A6="","",VLOOKUP(A6,$L$5:$M$10,2,FALSE))</f>
      </c>
      <c r="J6" s="414"/>
      <c r="L6" s="182" t="s">
        <v>146</v>
      </c>
      <c r="M6" s="182" t="s">
        <v>149</v>
      </c>
    </row>
    <row r="7" spans="1:13" s="11" customFormat="1" ht="12.75" customHeight="1">
      <c r="A7" s="4"/>
      <c r="B7" s="81" t="s">
        <v>36</v>
      </c>
      <c r="C7" s="82">
        <v>11</v>
      </c>
      <c r="D7" s="385">
        <v>12.8</v>
      </c>
      <c r="E7" s="390">
        <f t="shared" si="0"/>
      </c>
      <c r="J7" s="414"/>
      <c r="L7" s="182" t="s">
        <v>143</v>
      </c>
      <c r="M7" s="182" t="s">
        <v>150</v>
      </c>
    </row>
    <row r="8" spans="1:13" s="11" customFormat="1" ht="12.75" customHeight="1">
      <c r="A8" s="4"/>
      <c r="B8" s="81" t="s">
        <v>4</v>
      </c>
      <c r="C8" s="82">
        <v>8</v>
      </c>
      <c r="D8" s="385">
        <v>9.3</v>
      </c>
      <c r="E8" s="390">
        <f t="shared" si="0"/>
      </c>
      <c r="J8" s="414"/>
      <c r="L8" s="182" t="s">
        <v>145</v>
      </c>
      <c r="M8" s="182" t="s">
        <v>151</v>
      </c>
    </row>
    <row r="9" spans="1:13" s="11" customFormat="1" ht="12.75" customHeight="1">
      <c r="A9" s="4"/>
      <c r="B9" s="81" t="s">
        <v>3</v>
      </c>
      <c r="C9" s="82">
        <v>6</v>
      </c>
      <c r="D9" s="385">
        <v>7</v>
      </c>
      <c r="E9" s="390">
        <f t="shared" si="0"/>
      </c>
      <c r="J9" s="414"/>
      <c r="L9" s="182" t="s">
        <v>144</v>
      </c>
      <c r="M9" s="182" t="s">
        <v>152</v>
      </c>
    </row>
    <row r="10" spans="1:13" s="11" customFormat="1" ht="12.75" customHeight="1">
      <c r="A10" s="4"/>
      <c r="B10" s="81" t="s">
        <v>106</v>
      </c>
      <c r="C10" s="82">
        <v>6</v>
      </c>
      <c r="D10" s="385">
        <v>7</v>
      </c>
      <c r="E10" s="390">
        <f t="shared" si="0"/>
      </c>
      <c r="J10" s="414"/>
      <c r="L10" s="182" t="s">
        <v>213</v>
      </c>
      <c r="M10" s="182" t="s">
        <v>152</v>
      </c>
    </row>
    <row r="11" spans="1:10" s="11" customFormat="1" ht="12.75" customHeight="1">
      <c r="A11" s="4"/>
      <c r="B11" s="81" t="s">
        <v>28</v>
      </c>
      <c r="C11" s="82">
        <v>5</v>
      </c>
      <c r="D11" s="385">
        <v>5.8</v>
      </c>
      <c r="E11" s="390">
        <f t="shared" si="0"/>
      </c>
      <c r="J11" s="414"/>
    </row>
    <row r="12" spans="1:10" s="11" customFormat="1" ht="12.75" customHeight="1">
      <c r="A12" s="4"/>
      <c r="B12" s="81" t="s">
        <v>42</v>
      </c>
      <c r="C12" s="82">
        <v>5</v>
      </c>
      <c r="D12" s="385">
        <v>5.8</v>
      </c>
      <c r="E12" s="390">
        <f t="shared" si="0"/>
      </c>
      <c r="J12" s="414"/>
    </row>
    <row r="13" spans="1:10" s="11" customFormat="1" ht="12.75" customHeight="1">
      <c r="A13" s="4"/>
      <c r="B13" s="81" t="s">
        <v>47</v>
      </c>
      <c r="C13" s="82">
        <v>5</v>
      </c>
      <c r="D13" s="385">
        <v>5.8</v>
      </c>
      <c r="E13" s="390"/>
      <c r="J13" s="414"/>
    </row>
    <row r="14" spans="1:10" s="11" customFormat="1" ht="12.75" customHeight="1">
      <c r="A14" s="4"/>
      <c r="B14" s="81" t="s">
        <v>48</v>
      </c>
      <c r="C14" s="82">
        <v>4</v>
      </c>
      <c r="D14" s="385">
        <v>4.7</v>
      </c>
      <c r="E14" s="390"/>
      <c r="J14" s="414"/>
    </row>
    <row r="15" spans="1:10" s="11" customFormat="1" ht="12.75" customHeight="1">
      <c r="A15" s="4"/>
      <c r="B15" s="81" t="s">
        <v>19</v>
      </c>
      <c r="C15" s="82">
        <v>3</v>
      </c>
      <c r="D15" s="385">
        <v>3.5</v>
      </c>
      <c r="E15" s="390"/>
      <c r="J15" s="414"/>
    </row>
    <row r="16" spans="1:10" s="11" customFormat="1" ht="12.75" customHeight="1">
      <c r="A16" s="4"/>
      <c r="B16" s="81" t="s">
        <v>17</v>
      </c>
      <c r="C16" s="82">
        <v>2</v>
      </c>
      <c r="D16" s="385">
        <v>2.3</v>
      </c>
      <c r="E16" s="390"/>
      <c r="J16" s="414"/>
    </row>
    <row r="17" spans="1:10" s="11" customFormat="1" ht="12.75" customHeight="1">
      <c r="A17" s="4"/>
      <c r="B17" s="81" t="s">
        <v>10</v>
      </c>
      <c r="C17" s="82">
        <v>2</v>
      </c>
      <c r="D17" s="385">
        <v>2.3</v>
      </c>
      <c r="E17" s="390">
        <f t="shared" si="0"/>
      </c>
      <c r="J17" s="414"/>
    </row>
    <row r="18" spans="1:10" s="11" customFormat="1" ht="12.75" customHeight="1">
      <c r="A18" s="4"/>
      <c r="B18" s="81" t="s">
        <v>20</v>
      </c>
      <c r="C18" s="82">
        <v>1</v>
      </c>
      <c r="D18" s="385">
        <v>1.2</v>
      </c>
      <c r="E18" s="390">
        <f t="shared" si="0"/>
      </c>
      <c r="J18" s="414"/>
    </row>
    <row r="19" spans="1:10" s="11" customFormat="1" ht="12.75" customHeight="1">
      <c r="A19" s="4"/>
      <c r="B19" s="81" t="s">
        <v>43</v>
      </c>
      <c r="C19" s="82">
        <v>1</v>
      </c>
      <c r="D19" s="385">
        <v>1.2</v>
      </c>
      <c r="E19" s="390">
        <f t="shared" si="0"/>
      </c>
      <c r="J19" s="414"/>
    </row>
    <row r="20" spans="1:10" s="11" customFormat="1" ht="12.75" customHeight="1">
      <c r="A20" s="4"/>
      <c r="B20" s="81" t="s">
        <v>1</v>
      </c>
      <c r="C20" s="82">
        <v>1</v>
      </c>
      <c r="D20" s="385">
        <v>1.2</v>
      </c>
      <c r="E20" s="390">
        <f t="shared" si="0"/>
      </c>
      <c r="J20" s="414"/>
    </row>
    <row r="21" spans="1:10" s="11" customFormat="1" ht="12.75" customHeight="1">
      <c r="A21" s="4"/>
      <c r="B21" s="81" t="s">
        <v>39</v>
      </c>
      <c r="C21" s="82">
        <v>1</v>
      </c>
      <c r="D21" s="385">
        <v>1.2</v>
      </c>
      <c r="E21" s="390">
        <f t="shared" si="0"/>
      </c>
      <c r="J21" s="414"/>
    </row>
    <row r="22" spans="1:10" s="11" customFormat="1" ht="12.75" customHeight="1">
      <c r="A22" s="4"/>
      <c r="B22" s="81" t="s">
        <v>51</v>
      </c>
      <c r="C22" s="82">
        <v>1</v>
      </c>
      <c r="D22" s="385">
        <v>1.2</v>
      </c>
      <c r="E22" s="390">
        <f t="shared" si="0"/>
      </c>
      <c r="J22" s="414"/>
    </row>
    <row r="23" spans="1:10" s="11" customFormat="1" ht="12.75" customHeight="1">
      <c r="A23" s="4"/>
      <c r="B23" s="81" t="s">
        <v>107</v>
      </c>
      <c r="C23" s="82">
        <v>1</v>
      </c>
      <c r="D23" s="385">
        <v>1.2</v>
      </c>
      <c r="E23" s="390">
        <f t="shared" si="0"/>
      </c>
      <c r="J23" s="414"/>
    </row>
    <row r="24" spans="1:10" s="11" customFormat="1" ht="12.75" customHeight="1">
      <c r="A24" s="4"/>
      <c r="B24" s="81" t="s">
        <v>153</v>
      </c>
      <c r="C24" s="82">
        <v>1</v>
      </c>
      <c r="D24" s="385">
        <v>1.2</v>
      </c>
      <c r="E24" s="390">
        <f t="shared" si="0"/>
      </c>
      <c r="J24" s="414"/>
    </row>
    <row r="25" spans="1:10" s="11" customFormat="1" ht="12.75" customHeight="1">
      <c r="A25" s="4"/>
      <c r="B25" s="81" t="s">
        <v>44</v>
      </c>
      <c r="C25" s="82">
        <v>1</v>
      </c>
      <c r="D25" s="385">
        <v>1.2</v>
      </c>
      <c r="E25" s="390">
        <f t="shared" si="0"/>
      </c>
      <c r="J25" s="414"/>
    </row>
    <row r="26" spans="1:10" s="11" customFormat="1" ht="12.75" customHeight="1">
      <c r="A26" s="4"/>
      <c r="B26" s="81" t="s">
        <v>2</v>
      </c>
      <c r="C26" s="82">
        <v>1</v>
      </c>
      <c r="D26" s="385">
        <v>1.2</v>
      </c>
      <c r="E26" s="390">
        <f t="shared" si="0"/>
      </c>
      <c r="J26" s="414"/>
    </row>
    <row r="27" spans="1:10" s="11" customFormat="1" ht="12.75" customHeight="1">
      <c r="A27" s="4"/>
      <c r="B27" s="81" t="s">
        <v>11</v>
      </c>
      <c r="C27" s="82">
        <v>1</v>
      </c>
      <c r="D27" s="385">
        <v>1.2</v>
      </c>
      <c r="E27" s="390">
        <f t="shared" si="0"/>
      </c>
      <c r="J27" s="415"/>
    </row>
    <row r="28" spans="1:10" s="11" customFormat="1" ht="12.75" customHeight="1">
      <c r="A28" s="4"/>
      <c r="B28" s="81" t="s">
        <v>176</v>
      </c>
      <c r="C28" s="82">
        <v>1</v>
      </c>
      <c r="D28" s="385">
        <v>1.2</v>
      </c>
      <c r="E28" s="390">
        <f>IF(A28="","",VLOOKUP(A28,$L$5:$M$10,2,FALSE))</f>
      </c>
      <c r="J28" s="415"/>
    </row>
    <row r="29" spans="1:10" s="11" customFormat="1" ht="12.75" customHeight="1">
      <c r="A29" s="4"/>
      <c r="B29" s="81" t="s">
        <v>105</v>
      </c>
      <c r="C29" s="82">
        <v>1</v>
      </c>
      <c r="D29" s="385">
        <v>1.2</v>
      </c>
      <c r="E29" s="390"/>
      <c r="J29" s="415"/>
    </row>
    <row r="30" spans="1:10" s="11" customFormat="1" ht="12.75" customHeight="1">
      <c r="A30" s="4"/>
      <c r="B30" s="77" t="s">
        <v>29</v>
      </c>
      <c r="C30" s="83">
        <v>86</v>
      </c>
      <c r="D30" s="371">
        <v>100</v>
      </c>
      <c r="E30" s="11">
        <f>IF(A30="","",VLOOKUP(A30,$L$5:$M$10,2,FALSE))</f>
      </c>
      <c r="J30" s="414">
        <f>IF($A30="","",VLOOKUP($A30,$L$5:$M$10,2,FALSE))</f>
      </c>
    </row>
    <row r="31" spans="2:4" s="11" customFormat="1" ht="8.25" customHeight="1">
      <c r="B31" s="12"/>
      <c r="C31" s="12"/>
      <c r="D31" s="12"/>
    </row>
    <row r="32" spans="2:4" s="11" customFormat="1" ht="12.75" customHeight="1">
      <c r="B32" s="12"/>
      <c r="C32" s="12"/>
      <c r="D32" s="12"/>
    </row>
    <row r="33" spans="2:4" s="225" customFormat="1" ht="8.25">
      <c r="B33" s="160"/>
      <c r="C33" s="160"/>
      <c r="D33" s="181" t="s">
        <v>137</v>
      </c>
    </row>
    <row r="34" spans="2:4" s="160" customFormat="1" ht="24">
      <c r="B34" s="84" t="s">
        <v>0</v>
      </c>
      <c r="C34" s="84" t="s">
        <v>52</v>
      </c>
      <c r="D34" s="84" t="s">
        <v>54</v>
      </c>
    </row>
    <row r="35" spans="2:4" s="11" customFormat="1" ht="12">
      <c r="B35" s="69" t="s">
        <v>27</v>
      </c>
      <c r="C35" s="85">
        <v>39</v>
      </c>
      <c r="D35" s="369">
        <v>45</v>
      </c>
    </row>
    <row r="36" spans="2:12" s="11" customFormat="1" ht="12">
      <c r="B36" s="72" t="s">
        <v>6</v>
      </c>
      <c r="C36" s="82">
        <v>36</v>
      </c>
      <c r="D36" s="370">
        <v>42</v>
      </c>
      <c r="K36" s="224" t="s">
        <v>6</v>
      </c>
      <c r="L36" s="182" t="s">
        <v>152</v>
      </c>
    </row>
    <row r="37" spans="2:12" s="11" customFormat="1" ht="12">
      <c r="B37" s="72" t="s">
        <v>28</v>
      </c>
      <c r="C37" s="82">
        <v>5</v>
      </c>
      <c r="D37" s="370">
        <v>6</v>
      </c>
      <c r="K37" s="224"/>
      <c r="L37" s="182"/>
    </row>
    <row r="38" spans="2:12" s="11" customFormat="1" ht="12">
      <c r="B38" s="72" t="s">
        <v>14</v>
      </c>
      <c r="C38" s="82">
        <v>5</v>
      </c>
      <c r="D38" s="370">
        <v>6</v>
      </c>
      <c r="K38" s="224"/>
      <c r="L38" s="182"/>
    </row>
    <row r="39" spans="2:12" s="11" customFormat="1" ht="12">
      <c r="B39" s="72" t="s">
        <v>49</v>
      </c>
      <c r="C39" s="82">
        <v>1</v>
      </c>
      <c r="D39" s="370">
        <v>1</v>
      </c>
      <c r="K39" s="224" t="s">
        <v>14</v>
      </c>
      <c r="L39" s="182" t="s">
        <v>161</v>
      </c>
    </row>
    <row r="40" spans="2:12" s="11" customFormat="1" ht="12">
      <c r="B40" s="77" t="s">
        <v>29</v>
      </c>
      <c r="C40" s="77">
        <v>86</v>
      </c>
      <c r="D40" s="371">
        <v>100</v>
      </c>
      <c r="K40" s="224" t="s">
        <v>49</v>
      </c>
      <c r="L40" s="182" t="s">
        <v>162</v>
      </c>
    </row>
    <row r="41" s="230" customFormat="1" ht="12.75" customHeight="1"/>
    <row r="42" s="11" customFormat="1" ht="12.75" customHeight="1">
      <c r="D42" s="12"/>
    </row>
    <row r="43" spans="2:19" s="19" customFormat="1" ht="13.5" customHeight="1">
      <c r="B43" s="11"/>
      <c r="C43" s="11"/>
      <c r="D43" s="12"/>
      <c r="E43" s="223"/>
      <c r="F43" s="223"/>
      <c r="G43" s="223"/>
      <c r="H43" s="223"/>
      <c r="I43" s="223"/>
      <c r="J43" s="223"/>
      <c r="K43" s="109"/>
      <c r="L43" s="109" t="s">
        <v>98</v>
      </c>
      <c r="M43" s="109"/>
      <c r="N43" s="109" t="s">
        <v>62</v>
      </c>
      <c r="O43" s="109" t="s">
        <v>97</v>
      </c>
      <c r="Q43" s="140"/>
      <c r="R43" s="142"/>
      <c r="S43" s="26"/>
    </row>
    <row r="44" spans="2:19" s="19" customFormat="1" ht="13.5" customHeight="1" thickBot="1">
      <c r="B44" s="11"/>
      <c r="C44" s="223"/>
      <c r="D44" s="223"/>
      <c r="E44" s="223"/>
      <c r="F44" s="223"/>
      <c r="G44" s="223"/>
      <c r="H44" s="223"/>
      <c r="I44" s="223"/>
      <c r="J44" s="223"/>
      <c r="K44" t="str">
        <f aca="true" t="shared" si="1" ref="K44:K54">CONCATENATE(N44," - ",O44,"%")</f>
        <v>Ostatní - 25,4%</v>
      </c>
      <c r="L44" s="374">
        <v>25.4</v>
      </c>
      <c r="M44" s="121">
        <f aca="true" t="shared" si="2" ref="M44:M54">O44</f>
        <v>25.4</v>
      </c>
      <c r="N44" s="127" t="s">
        <v>112</v>
      </c>
      <c r="O44" s="119">
        <v>25.4</v>
      </c>
      <c r="Q44" s="140"/>
      <c r="R44" s="142"/>
      <c r="S44" s="26"/>
    </row>
    <row r="45" spans="1:19" s="19" customFormat="1" ht="13.5" customHeight="1" thickTop="1">
      <c r="A45" s="30"/>
      <c r="B45" s="382" t="str">
        <f>CONCATENATE("Nejčastější státní příslušnosti žadatelů v roce ",YEAR(Nastavení!B3))</f>
        <v>Nejčastější státní příslušnosti žadatelů v roce 2009</v>
      </c>
      <c r="C45" s="382"/>
      <c r="D45" s="382"/>
      <c r="E45" s="383"/>
      <c r="K45" t="str">
        <f t="shared" si="1"/>
        <v>Ukrajina - 16,14%</v>
      </c>
      <c r="L45" s="374">
        <v>16.14</v>
      </c>
      <c r="M45" s="121">
        <f t="shared" si="2"/>
        <v>16.14</v>
      </c>
      <c r="N45" s="127" t="s">
        <v>5</v>
      </c>
      <c r="O45" s="119">
        <v>16.14</v>
      </c>
      <c r="Q45" s="140"/>
      <c r="R45" s="142"/>
      <c r="S45" s="26"/>
    </row>
    <row r="46" spans="1:19" s="19" customFormat="1" ht="13.5" customHeight="1">
      <c r="A46" s="30"/>
      <c r="B46" s="381" t="str">
        <f>CONCATENATE("( k ",DAY(Nastavení!$B$3),".",MONTH(Nastavení!$B$3),".",YEAR(Nastavení!$B$3),")")</f>
        <v>( k 31.12.2009)</v>
      </c>
      <c r="C46" s="122"/>
      <c r="D46" s="122"/>
      <c r="E46" s="122"/>
      <c r="K46" t="str">
        <f t="shared" si="1"/>
        <v>Kazachstán - 14,79%</v>
      </c>
      <c r="L46" s="374">
        <v>14.79</v>
      </c>
      <c r="M46" s="121">
        <f t="shared" si="2"/>
        <v>14.79</v>
      </c>
      <c r="N46" s="127" t="s">
        <v>15</v>
      </c>
      <c r="O46" s="119">
        <v>14.79</v>
      </c>
      <c r="Q46" s="140"/>
      <c r="R46" s="142"/>
      <c r="S46" s="26"/>
    </row>
    <row r="47" spans="1:19" s="19" customFormat="1" ht="13.5" customHeight="1">
      <c r="A47" s="30"/>
      <c r="K47" t="str">
        <f t="shared" si="1"/>
        <v>Mongolsko - 12,64%</v>
      </c>
      <c r="L47" s="374">
        <v>12.64</v>
      </c>
      <c r="M47" s="121">
        <f t="shared" si="2"/>
        <v>12.64</v>
      </c>
      <c r="N47" s="127" t="s">
        <v>36</v>
      </c>
      <c r="O47" s="119">
        <v>12.64</v>
      </c>
      <c r="Q47" s="140"/>
      <c r="R47" s="142"/>
      <c r="S47" s="26"/>
    </row>
    <row r="48" spans="1:19" s="19" customFormat="1" ht="13.5" customHeight="1">
      <c r="A48" s="30"/>
      <c r="K48" t="str">
        <f t="shared" si="1"/>
        <v>Turecko - 5,25%</v>
      </c>
      <c r="L48" s="374">
        <v>5.25</v>
      </c>
      <c r="M48" s="121">
        <f t="shared" si="2"/>
        <v>5.25</v>
      </c>
      <c r="N48" s="127" t="s">
        <v>42</v>
      </c>
      <c r="O48" s="119">
        <v>5.25</v>
      </c>
      <c r="Q48" s="140"/>
      <c r="R48" s="142"/>
      <c r="S48" s="26"/>
    </row>
    <row r="49" spans="1:19" s="19" customFormat="1" ht="13.5" customHeight="1">
      <c r="A49" s="30"/>
      <c r="B49" s="231"/>
      <c r="K49" t="str">
        <f t="shared" si="1"/>
        <v>bez státní příslušnosti - 5,17%</v>
      </c>
      <c r="L49" s="374">
        <v>5.17</v>
      </c>
      <c r="M49" s="121">
        <f t="shared" si="2"/>
        <v>5.17</v>
      </c>
      <c r="N49" s="127" t="s">
        <v>28</v>
      </c>
      <c r="O49" s="119">
        <v>5.17</v>
      </c>
      <c r="Q49" s="140"/>
      <c r="R49" s="142"/>
      <c r="S49" s="26"/>
    </row>
    <row r="50" spans="1:19" s="19" customFormat="1" ht="13.5" customHeight="1">
      <c r="A50" s="30"/>
      <c r="K50" s="421" t="str">
        <f t="shared" si="1"/>
        <v>Vietnam - 5,01%</v>
      </c>
      <c r="L50" s="374">
        <v>5.01</v>
      </c>
      <c r="M50" s="121">
        <f t="shared" si="2"/>
        <v>5.01</v>
      </c>
      <c r="N50" s="127" t="s">
        <v>19</v>
      </c>
      <c r="O50" s="119">
        <v>5.01</v>
      </c>
      <c r="Q50" s="140"/>
      <c r="R50" s="142"/>
      <c r="S50" s="26"/>
    </row>
    <row r="51" spans="1:19" s="19" customFormat="1" ht="13.5" customHeight="1">
      <c r="A51" s="30"/>
      <c r="K51" t="str">
        <f t="shared" si="1"/>
        <v>Rusko - 4,53%</v>
      </c>
      <c r="L51" s="374">
        <v>4.53</v>
      </c>
      <c r="M51" s="121">
        <f t="shared" si="2"/>
        <v>4.53</v>
      </c>
      <c r="N51" s="127" t="s">
        <v>4</v>
      </c>
      <c r="O51" s="119">
        <v>4.53</v>
      </c>
      <c r="Q51" s="140"/>
      <c r="R51" s="142"/>
      <c r="S51" s="26"/>
    </row>
    <row r="52" spans="1:19" s="19" customFormat="1" ht="13.5" customHeight="1">
      <c r="A52" s="30"/>
      <c r="K52" t="str">
        <f t="shared" si="1"/>
        <v>Bělorusko - 4,29%</v>
      </c>
      <c r="L52" s="374">
        <v>4.29</v>
      </c>
      <c r="M52" s="121">
        <f t="shared" si="2"/>
        <v>4.29</v>
      </c>
      <c r="N52" s="127" t="s">
        <v>1</v>
      </c>
      <c r="O52" s="119">
        <v>4.29</v>
      </c>
      <c r="Q52" s="140"/>
      <c r="R52" s="142"/>
      <c r="S52" s="26"/>
    </row>
    <row r="53" spans="1:19" s="19" customFormat="1" ht="13.5" customHeight="1">
      <c r="A53" s="30"/>
      <c r="K53" t="str">
        <f t="shared" si="1"/>
        <v>Sýrie - 3,58%</v>
      </c>
      <c r="L53" s="374">
        <v>3.58</v>
      </c>
      <c r="M53" s="121">
        <f t="shared" si="2"/>
        <v>3.58</v>
      </c>
      <c r="N53" s="127" t="s">
        <v>106</v>
      </c>
      <c r="O53" s="119">
        <v>3.58</v>
      </c>
      <c r="Q53" s="140"/>
      <c r="R53" s="142"/>
      <c r="S53" s="26"/>
    </row>
    <row r="54" spans="1:19" s="19" customFormat="1" ht="13.5" customHeight="1">
      <c r="A54" s="30"/>
      <c r="K54" t="str">
        <f t="shared" si="1"/>
        <v>Nigérie - 3,26%</v>
      </c>
      <c r="L54" s="374">
        <v>3.26</v>
      </c>
      <c r="M54" s="121">
        <f t="shared" si="2"/>
        <v>3.26</v>
      </c>
      <c r="N54" s="127" t="s">
        <v>11</v>
      </c>
      <c r="O54" s="119">
        <v>3.26</v>
      </c>
      <c r="Q54" s="140"/>
      <c r="R54" s="142"/>
      <c r="S54" s="26"/>
    </row>
    <row r="55" spans="1:19" s="19" customFormat="1" ht="13.5" customHeight="1">
      <c r="A55" s="30"/>
      <c r="K55" s="120"/>
      <c r="L55" s="122"/>
      <c r="M55" s="122"/>
      <c r="Q55" s="140"/>
      <c r="R55" s="142"/>
      <c r="S55" s="26"/>
    </row>
    <row r="56" spans="1:19" s="19" customFormat="1" ht="13.5" customHeight="1">
      <c r="A56" s="30"/>
      <c r="Q56" s="140"/>
      <c r="R56" s="142"/>
      <c r="S56" s="26"/>
    </row>
    <row r="57" spans="1:19" s="19" customFormat="1" ht="13.5" customHeight="1">
      <c r="A57" s="30"/>
      <c r="L57" s="428"/>
      <c r="Q57" s="140"/>
      <c r="R57" s="142"/>
      <c r="S57" s="26"/>
    </row>
    <row r="58" spans="1:19" s="19" customFormat="1" ht="13.5" customHeight="1">
      <c r="A58" s="30"/>
      <c r="Q58" s="140"/>
      <c r="R58" s="142"/>
      <c r="S58" s="26"/>
    </row>
    <row r="59" spans="1:19" s="19" customFormat="1" ht="13.5" customHeight="1">
      <c r="A59" s="30"/>
      <c r="K59" s="12"/>
      <c r="L59" s="12"/>
      <c r="M59" s="12"/>
      <c r="N59" s="12"/>
      <c r="O59" s="12"/>
      <c r="Q59" s="140"/>
      <c r="R59" s="142"/>
      <c r="S59" s="26"/>
    </row>
    <row r="60" spans="1:19" s="19" customFormat="1" ht="13.5" customHeight="1">
      <c r="A60" s="30"/>
      <c r="K60" s="12"/>
      <c r="L60" s="12"/>
      <c r="M60" s="12"/>
      <c r="N60" s="12"/>
      <c r="O60" s="12"/>
      <c r="Q60" s="140"/>
      <c r="R60" s="142"/>
      <c r="S60" s="26"/>
    </row>
    <row r="61" spans="1:19" s="19" customFormat="1" ht="13.5" customHeight="1">
      <c r="A61" s="30"/>
      <c r="K61" s="12"/>
      <c r="L61" s="12"/>
      <c r="M61" s="12"/>
      <c r="N61" s="12"/>
      <c r="O61" s="12"/>
      <c r="Q61" s="140"/>
      <c r="R61" s="142"/>
      <c r="S61" s="26"/>
    </row>
    <row r="62" spans="1:31" s="19" customFormat="1" ht="13.5" customHeight="1">
      <c r="A62" s="30"/>
      <c r="K62" s="12"/>
      <c r="L62" s="12"/>
      <c r="M62" s="12"/>
      <c r="N62" s="12"/>
      <c r="O62" s="12"/>
      <c r="AC62" s="140"/>
      <c r="AD62" s="142"/>
      <c r="AE62" s="26"/>
    </row>
    <row r="63" spans="1:31" s="19" customFormat="1" ht="13.5" customHeight="1">
      <c r="A63" s="30"/>
      <c r="K63" s="374">
        <v>25.83</v>
      </c>
      <c r="L63" s="12"/>
      <c r="M63" s="12"/>
      <c r="N63" s="12"/>
      <c r="O63" s="12"/>
      <c r="AC63" s="140"/>
      <c r="AD63" s="142"/>
      <c r="AE63" s="26"/>
    </row>
    <row r="64" spans="2:11" ht="12.75">
      <c r="B64" s="19"/>
      <c r="C64" s="19"/>
      <c r="D64" s="19"/>
      <c r="K64" s="374">
        <v>18.01</v>
      </c>
    </row>
    <row r="65" spans="2:11" ht="12.75">
      <c r="B65" s="19"/>
      <c r="K65" s="374">
        <v>15.8</v>
      </c>
    </row>
    <row r="66" ht="12.75">
      <c r="K66" s="374">
        <v>12.6</v>
      </c>
    </row>
    <row r="67" ht="12.75">
      <c r="K67" s="374">
        <v>5.75</v>
      </c>
    </row>
    <row r="68" ht="12.75">
      <c r="K68" s="374">
        <v>5.3</v>
      </c>
    </row>
    <row r="69" ht="12.75">
      <c r="K69" s="374">
        <v>4.75</v>
      </c>
    </row>
    <row r="70" ht="12.75">
      <c r="K70" s="374">
        <v>4.42</v>
      </c>
    </row>
    <row r="71" ht="12.75">
      <c r="K71" s="374">
        <v>4.09</v>
      </c>
    </row>
    <row r="72" ht="12.75">
      <c r="K72" s="374">
        <v>3.43</v>
      </c>
    </row>
    <row r="73" ht="12.75">
      <c r="K73" s="374">
        <v>4.43</v>
      </c>
    </row>
  </sheetData>
  <sheetProtection/>
  <mergeCells count="5">
    <mergeCell ref="B4:B5"/>
    <mergeCell ref="C4:C5"/>
    <mergeCell ref="D4:D5"/>
    <mergeCell ref="A1:I1"/>
    <mergeCell ref="A2:I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rowBreaks count="1" manualBreakCount="1">
    <brk id="59" max="8" man="1"/>
  </rowBreaks>
  <drawing r:id="rId1"/>
</worksheet>
</file>

<file path=xl/worksheets/sheet5.xml><?xml version="1.0" encoding="utf-8"?>
<worksheet xmlns="http://schemas.openxmlformats.org/spreadsheetml/2006/main" xmlns:r="http://schemas.openxmlformats.org/officeDocument/2006/relationships">
  <sheetPr codeName="List7"/>
  <dimension ref="A1:O30"/>
  <sheetViews>
    <sheetView showGridLines="0" view="pageBreakPreview" zoomScale="85" zoomScaleSheetLayoutView="85" workbookViewId="0" topLeftCell="A1">
      <selection activeCell="A24" sqref="A24"/>
    </sheetView>
  </sheetViews>
  <sheetFormatPr defaultColWidth="9.140625" defaultRowHeight="12.75"/>
  <cols>
    <col min="1" max="1" width="16.140625" style="190" customWidth="1"/>
    <col min="2" max="4" width="6.8515625" style="190" customWidth="1"/>
    <col min="5" max="5" width="60.00390625" style="190" customWidth="1"/>
    <col min="6" max="6" width="9.140625" style="190" customWidth="1"/>
    <col min="7" max="7" width="10.28125" style="190" bestFit="1" customWidth="1"/>
    <col min="8" max="16384" width="9.140625" style="190" customWidth="1"/>
  </cols>
  <sheetData>
    <row r="1" spans="1:5" s="186" customFormat="1" ht="15.75">
      <c r="A1" s="454" t="s">
        <v>155</v>
      </c>
      <c r="B1" s="454"/>
      <c r="C1" s="454"/>
      <c r="D1" s="454"/>
      <c r="E1" s="454"/>
    </row>
    <row r="2" spans="1:5" s="186" customFormat="1" ht="24.75" customHeight="1">
      <c r="A2" s="455" t="str">
        <f>LOWER(Nastavení!B1)</f>
        <v>prosinec 2009</v>
      </c>
      <c r="B2" s="455"/>
      <c r="C2" s="455"/>
      <c r="D2" s="455"/>
      <c r="E2" s="455"/>
    </row>
    <row r="3" spans="1:4" s="187" customFormat="1" ht="9.75" customHeight="1">
      <c r="A3" s="456" t="s">
        <v>154</v>
      </c>
      <c r="B3" s="456"/>
      <c r="C3" s="456"/>
      <c r="D3" s="456"/>
    </row>
    <row r="4" spans="1:4" ht="71.25" customHeight="1">
      <c r="A4" s="188" t="s">
        <v>0</v>
      </c>
      <c r="B4" s="189" t="s">
        <v>29</v>
      </c>
      <c r="C4" s="189" t="s">
        <v>156</v>
      </c>
      <c r="D4" s="189" t="s">
        <v>157</v>
      </c>
    </row>
    <row r="5" spans="1:15" ht="12.75">
      <c r="A5" s="191" t="s">
        <v>20</v>
      </c>
      <c r="B5" s="192">
        <v>1</v>
      </c>
      <c r="C5" s="193">
        <v>1</v>
      </c>
      <c r="D5" s="386">
        <v>0</v>
      </c>
      <c r="H5" s="194"/>
      <c r="I5" s="194"/>
      <c r="J5" s="194"/>
      <c r="K5" s="194"/>
      <c r="L5" s="194"/>
      <c r="M5" s="194"/>
      <c r="N5" s="194"/>
      <c r="O5" s="194"/>
    </row>
    <row r="6" spans="1:15" ht="12.75">
      <c r="A6" s="195" t="s">
        <v>43</v>
      </c>
      <c r="B6" s="196">
        <v>1</v>
      </c>
      <c r="C6" s="197">
        <v>1</v>
      </c>
      <c r="D6" s="387">
        <v>0</v>
      </c>
      <c r="H6" s="194"/>
      <c r="I6" s="198"/>
      <c r="J6" s="198"/>
      <c r="K6" s="198"/>
      <c r="L6" s="198"/>
      <c r="M6" s="198"/>
      <c r="N6" s="198"/>
      <c r="O6" s="198"/>
    </row>
    <row r="7" spans="1:15" ht="12.75">
      <c r="A7" s="195" t="s">
        <v>1</v>
      </c>
      <c r="B7" s="196">
        <v>1</v>
      </c>
      <c r="C7" s="197">
        <v>0</v>
      </c>
      <c r="D7" s="387">
        <v>1</v>
      </c>
      <c r="H7" s="194"/>
      <c r="I7" s="198"/>
      <c r="J7" s="198"/>
      <c r="K7" s="198"/>
      <c r="L7" s="198"/>
      <c r="M7" s="198"/>
      <c r="N7" s="198"/>
      <c r="O7" s="198"/>
    </row>
    <row r="8" spans="1:15" ht="12.75">
      <c r="A8" s="195" t="s">
        <v>28</v>
      </c>
      <c r="B8" s="196">
        <v>5</v>
      </c>
      <c r="C8" s="197">
        <v>2</v>
      </c>
      <c r="D8" s="387">
        <v>3</v>
      </c>
      <c r="H8" s="194"/>
      <c r="I8" s="198"/>
      <c r="J8" s="198"/>
      <c r="K8" s="198"/>
      <c r="L8" s="198"/>
      <c r="M8" s="198"/>
      <c r="N8" s="198"/>
      <c r="O8" s="198"/>
    </row>
    <row r="9" spans="1:15" ht="12.75">
      <c r="A9" s="195" t="s">
        <v>39</v>
      </c>
      <c r="B9" s="196">
        <v>1</v>
      </c>
      <c r="C9" s="197">
        <v>1</v>
      </c>
      <c r="D9" s="387">
        <v>0</v>
      </c>
      <c r="H9" s="194"/>
      <c r="I9" s="198"/>
      <c r="J9" s="198"/>
      <c r="K9" s="198"/>
      <c r="L9" s="198"/>
      <c r="M9" s="198"/>
      <c r="N9" s="198"/>
      <c r="O9" s="198"/>
    </row>
    <row r="10" spans="1:15" ht="12.75">
      <c r="A10" s="195" t="s">
        <v>17</v>
      </c>
      <c r="B10" s="196">
        <v>2</v>
      </c>
      <c r="C10" s="197">
        <v>0</v>
      </c>
      <c r="D10" s="387">
        <v>2</v>
      </c>
      <c r="H10" s="194"/>
      <c r="I10" s="198"/>
      <c r="J10" s="198"/>
      <c r="K10" s="198"/>
      <c r="L10" s="198"/>
      <c r="M10" s="198"/>
      <c r="N10" s="198"/>
      <c r="O10" s="198"/>
    </row>
    <row r="11" spans="1:15" ht="12.75">
      <c r="A11" s="195" t="s">
        <v>51</v>
      </c>
      <c r="B11" s="196">
        <v>1</v>
      </c>
      <c r="C11" s="197">
        <v>1</v>
      </c>
      <c r="D11" s="387">
        <v>0</v>
      </c>
      <c r="H11" s="194"/>
      <c r="I11" s="198"/>
      <c r="J11" s="198"/>
      <c r="K11" s="198"/>
      <c r="L11" s="198"/>
      <c r="M11" s="198"/>
      <c r="N11" s="198"/>
      <c r="O11" s="198"/>
    </row>
    <row r="12" spans="1:15" ht="12.75">
      <c r="A12" s="195" t="s">
        <v>107</v>
      </c>
      <c r="B12" s="196">
        <v>1</v>
      </c>
      <c r="C12" s="197">
        <v>0</v>
      </c>
      <c r="D12" s="387">
        <v>1</v>
      </c>
      <c r="H12" s="194"/>
      <c r="I12" s="198"/>
      <c r="J12" s="198"/>
      <c r="K12" s="198"/>
      <c r="L12" s="198"/>
      <c r="M12" s="198"/>
      <c r="N12" s="198"/>
      <c r="O12" s="198"/>
    </row>
    <row r="13" spans="1:15" ht="12.75">
      <c r="A13" s="195" t="s">
        <v>10</v>
      </c>
      <c r="B13" s="196">
        <v>2</v>
      </c>
      <c r="C13" s="197">
        <v>0</v>
      </c>
      <c r="D13" s="387">
        <v>2</v>
      </c>
      <c r="H13" s="194"/>
      <c r="I13" s="198"/>
      <c r="J13" s="198"/>
      <c r="K13" s="198"/>
      <c r="L13" s="198"/>
      <c r="M13" s="198"/>
      <c r="N13" s="198"/>
      <c r="O13" s="198"/>
    </row>
    <row r="14" spans="1:15" ht="12.75">
      <c r="A14" s="195" t="s">
        <v>153</v>
      </c>
      <c r="B14" s="196">
        <v>1</v>
      </c>
      <c r="C14" s="197">
        <v>1</v>
      </c>
      <c r="D14" s="387">
        <v>0</v>
      </c>
      <c r="H14" s="194"/>
      <c r="I14" s="198"/>
      <c r="J14" s="198"/>
      <c r="K14" s="198"/>
      <c r="L14" s="198"/>
      <c r="M14" s="198"/>
      <c r="N14" s="198"/>
      <c r="O14" s="198"/>
    </row>
    <row r="15" spans="1:15" ht="12.75">
      <c r="A15" s="195" t="s">
        <v>44</v>
      </c>
      <c r="B15" s="196">
        <v>1</v>
      </c>
      <c r="C15" s="197">
        <v>1</v>
      </c>
      <c r="D15" s="387">
        <v>0</v>
      </c>
      <c r="H15" s="194"/>
      <c r="I15" s="198"/>
      <c r="J15" s="198"/>
      <c r="K15" s="198"/>
      <c r="L15" s="198"/>
      <c r="M15" s="198"/>
      <c r="N15" s="198"/>
      <c r="O15" s="198"/>
    </row>
    <row r="16" spans="1:15" ht="12.75">
      <c r="A16" s="195" t="s">
        <v>48</v>
      </c>
      <c r="B16" s="196">
        <v>4</v>
      </c>
      <c r="C16" s="197">
        <v>2</v>
      </c>
      <c r="D16" s="387">
        <v>2</v>
      </c>
      <c r="H16" s="194"/>
      <c r="I16" s="198"/>
      <c r="J16" s="198"/>
      <c r="K16" s="198"/>
      <c r="L16" s="198"/>
      <c r="M16" s="198"/>
      <c r="N16" s="198"/>
      <c r="O16" s="198"/>
    </row>
    <row r="17" spans="1:15" ht="12.75">
      <c r="A17" s="195" t="s">
        <v>2</v>
      </c>
      <c r="B17" s="196">
        <v>1</v>
      </c>
      <c r="C17" s="197">
        <v>0</v>
      </c>
      <c r="D17" s="387">
        <v>1</v>
      </c>
      <c r="H17" s="194"/>
      <c r="I17" s="198"/>
      <c r="J17" s="198"/>
      <c r="K17" s="198"/>
      <c r="L17" s="198"/>
      <c r="M17" s="198"/>
      <c r="N17" s="198"/>
      <c r="O17" s="198"/>
    </row>
    <row r="18" spans="1:15" ht="12.75">
      <c r="A18" s="195" t="s">
        <v>3</v>
      </c>
      <c r="B18" s="196">
        <v>6</v>
      </c>
      <c r="C18" s="197">
        <v>5</v>
      </c>
      <c r="D18" s="387">
        <v>1</v>
      </c>
      <c r="H18" s="194"/>
      <c r="I18" s="198"/>
      <c r="J18" s="198"/>
      <c r="K18" s="198"/>
      <c r="L18" s="198"/>
      <c r="M18" s="198"/>
      <c r="N18" s="198"/>
      <c r="O18" s="198"/>
    </row>
    <row r="19" spans="1:15" ht="12.75">
      <c r="A19" s="195" t="s">
        <v>36</v>
      </c>
      <c r="B19" s="196">
        <v>11</v>
      </c>
      <c r="C19" s="197">
        <v>7</v>
      </c>
      <c r="D19" s="387">
        <v>4</v>
      </c>
      <c r="H19" s="194"/>
      <c r="I19" s="198"/>
      <c r="J19" s="198"/>
      <c r="K19" s="198"/>
      <c r="L19" s="198"/>
      <c r="M19" s="198"/>
      <c r="N19" s="198"/>
      <c r="O19" s="198"/>
    </row>
    <row r="20" spans="1:15" ht="12.75">
      <c r="A20" s="195" t="s">
        <v>11</v>
      </c>
      <c r="B20" s="196">
        <v>1</v>
      </c>
      <c r="C20" s="197">
        <v>1</v>
      </c>
      <c r="D20" s="387">
        <v>0</v>
      </c>
      <c r="H20" s="194"/>
      <c r="I20" s="198"/>
      <c r="J20" s="198"/>
      <c r="K20" s="198"/>
      <c r="L20" s="198"/>
      <c r="M20" s="198"/>
      <c r="N20" s="198"/>
      <c r="O20" s="198"/>
    </row>
    <row r="21" spans="1:15" ht="12.75">
      <c r="A21" s="195" t="s">
        <v>4</v>
      </c>
      <c r="B21" s="196">
        <v>8</v>
      </c>
      <c r="C21" s="197">
        <v>8</v>
      </c>
      <c r="D21" s="387">
        <v>0</v>
      </c>
      <c r="H21" s="194"/>
      <c r="I21" s="198"/>
      <c r="J21" s="198"/>
      <c r="K21" s="198"/>
      <c r="L21" s="198"/>
      <c r="M21" s="198"/>
      <c r="N21" s="198"/>
      <c r="O21" s="198"/>
    </row>
    <row r="22" spans="1:15" ht="12.75">
      <c r="A22" s="195" t="s">
        <v>176</v>
      </c>
      <c r="B22" s="196">
        <v>1</v>
      </c>
      <c r="C22" s="197">
        <v>1</v>
      </c>
      <c r="D22" s="387">
        <v>0</v>
      </c>
      <c r="H22" s="194"/>
      <c r="I22" s="198"/>
      <c r="J22" s="198"/>
      <c r="K22" s="198"/>
      <c r="L22" s="198"/>
      <c r="M22" s="198"/>
      <c r="N22" s="198"/>
      <c r="O22" s="198"/>
    </row>
    <row r="23" spans="1:15" ht="12.75">
      <c r="A23" s="195" t="s">
        <v>105</v>
      </c>
      <c r="B23" s="196">
        <v>1</v>
      </c>
      <c r="C23" s="197">
        <v>1</v>
      </c>
      <c r="D23" s="422">
        <v>0</v>
      </c>
      <c r="H23" s="194"/>
      <c r="I23" s="198"/>
      <c r="J23" s="198"/>
      <c r="K23" s="198"/>
      <c r="L23" s="198"/>
      <c r="M23" s="198"/>
      <c r="N23" s="198"/>
      <c r="O23" s="198"/>
    </row>
    <row r="24" spans="1:15" ht="12.75">
      <c r="A24" s="195" t="s">
        <v>106</v>
      </c>
      <c r="B24" s="196">
        <v>6</v>
      </c>
      <c r="C24" s="197">
        <v>6</v>
      </c>
      <c r="D24" s="422">
        <v>0</v>
      </c>
      <c r="H24" s="194"/>
      <c r="I24" s="198"/>
      <c r="J24" s="198"/>
      <c r="K24" s="198"/>
      <c r="L24" s="198"/>
      <c r="M24" s="198"/>
      <c r="N24" s="198"/>
      <c r="O24" s="198"/>
    </row>
    <row r="25" spans="1:15" ht="12.75">
      <c r="A25" s="195" t="s">
        <v>42</v>
      </c>
      <c r="B25" s="196">
        <v>5</v>
      </c>
      <c r="C25" s="197">
        <v>4</v>
      </c>
      <c r="D25" s="422">
        <v>1</v>
      </c>
      <c r="H25" s="194"/>
      <c r="I25" s="198"/>
      <c r="J25" s="198"/>
      <c r="K25" s="198"/>
      <c r="L25" s="198"/>
      <c r="M25" s="198"/>
      <c r="N25" s="198"/>
      <c r="O25" s="198"/>
    </row>
    <row r="26" spans="1:15" ht="12.75">
      <c r="A26" s="195" t="s">
        <v>5</v>
      </c>
      <c r="B26" s="196">
        <v>17</v>
      </c>
      <c r="C26" s="197">
        <v>8</v>
      </c>
      <c r="D26" s="422">
        <v>9</v>
      </c>
      <c r="H26" s="194"/>
      <c r="I26" s="198"/>
      <c r="J26" s="198"/>
      <c r="K26" s="198"/>
      <c r="L26" s="198"/>
      <c r="M26" s="198"/>
      <c r="N26" s="198"/>
      <c r="O26" s="198"/>
    </row>
    <row r="27" spans="1:15" ht="12.75">
      <c r="A27" s="195" t="s">
        <v>47</v>
      </c>
      <c r="B27" s="196">
        <v>5</v>
      </c>
      <c r="C27" s="197">
        <v>2</v>
      </c>
      <c r="D27" s="422">
        <v>3</v>
      </c>
      <c r="H27" s="194"/>
      <c r="I27" s="198"/>
      <c r="J27" s="198"/>
      <c r="K27" s="198"/>
      <c r="L27" s="198"/>
      <c r="M27" s="198"/>
      <c r="N27" s="198"/>
      <c r="O27" s="198"/>
    </row>
    <row r="28" spans="1:15" ht="12.75">
      <c r="A28" s="195" t="s">
        <v>19</v>
      </c>
      <c r="B28" s="196">
        <v>3</v>
      </c>
      <c r="C28" s="197">
        <v>3</v>
      </c>
      <c r="D28" s="388">
        <v>0</v>
      </c>
      <c r="H28" s="194"/>
      <c r="I28" s="198"/>
      <c r="J28" s="198"/>
      <c r="K28" s="198"/>
      <c r="L28" s="198"/>
      <c r="M28" s="198"/>
      <c r="N28" s="198"/>
      <c r="O28" s="198"/>
    </row>
    <row r="29" spans="1:15" ht="12.75">
      <c r="A29" s="199" t="s">
        <v>29</v>
      </c>
      <c r="B29" s="199">
        <v>86</v>
      </c>
      <c r="C29" s="200">
        <v>56</v>
      </c>
      <c r="D29" s="200">
        <v>30</v>
      </c>
      <c r="H29" s="194"/>
      <c r="I29" s="198"/>
      <c r="J29" s="198"/>
      <c r="K29" s="198"/>
      <c r="L29" s="198"/>
      <c r="M29" s="198"/>
      <c r="N29" s="198"/>
      <c r="O29" s="198"/>
    </row>
    <row r="30" spans="2:15" ht="12.75">
      <c r="B30" s="220"/>
      <c r="H30" s="194"/>
      <c r="I30" s="198"/>
      <c r="J30" s="198"/>
      <c r="K30" s="198"/>
      <c r="L30" s="198"/>
      <c r="M30" s="198"/>
      <c r="N30" s="198"/>
      <c r="O30" s="198"/>
    </row>
  </sheetData>
  <sheetProtection/>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6.xml><?xml version="1.0" encoding="utf-8"?>
<worksheet xmlns="http://schemas.openxmlformats.org/spreadsheetml/2006/main" xmlns:r="http://schemas.openxmlformats.org/officeDocument/2006/relationships">
  <sheetPr codeName="List10"/>
  <dimension ref="A1:I38"/>
  <sheetViews>
    <sheetView showGridLines="0" view="pageBreakPreview" zoomScale="85" zoomScaleSheetLayoutView="85" workbookViewId="0" topLeftCell="A1">
      <selection activeCell="K28" sqref="K28"/>
    </sheetView>
  </sheetViews>
  <sheetFormatPr defaultColWidth="9.140625" defaultRowHeight="12.75"/>
  <cols>
    <col min="1" max="1" width="16.140625" style="1" bestFit="1" customWidth="1"/>
    <col min="2" max="8" width="9.28125" style="1" customWidth="1"/>
    <col min="9" max="9" width="2.8515625" style="1" bestFit="1" customWidth="1"/>
    <col min="10" max="16384" width="9.140625" style="1" customWidth="1"/>
  </cols>
  <sheetData>
    <row r="1" spans="1:8" s="7" customFormat="1" ht="15.75">
      <c r="A1" s="441" t="s">
        <v>80</v>
      </c>
      <c r="B1" s="441"/>
      <c r="C1" s="441"/>
      <c r="D1" s="441"/>
      <c r="E1" s="441"/>
      <c r="F1" s="441"/>
      <c r="G1" s="441"/>
      <c r="H1" s="441"/>
    </row>
    <row r="2" spans="1:8" s="7" customFormat="1" ht="24.75" customHeight="1">
      <c r="A2" s="442" t="str">
        <f>LOWER(Nastavení!B1)</f>
        <v>prosinec 2009</v>
      </c>
      <c r="B2" s="442"/>
      <c r="C2" s="442"/>
      <c r="D2" s="442"/>
      <c r="E2" s="442"/>
      <c r="F2" s="442"/>
      <c r="G2" s="442"/>
      <c r="H2" s="442"/>
    </row>
    <row r="3" spans="1:8" s="158" customFormat="1" ht="8.25">
      <c r="A3" s="161"/>
      <c r="B3" s="161"/>
      <c r="C3" s="161"/>
      <c r="D3" s="161"/>
      <c r="E3" s="161"/>
      <c r="F3" s="161"/>
      <c r="G3" s="161"/>
      <c r="H3" s="161"/>
    </row>
    <row r="4" spans="1:9" s="9" customFormat="1" ht="89.25" customHeight="1">
      <c r="A4" s="86" t="s">
        <v>0</v>
      </c>
      <c r="B4" s="58" t="s">
        <v>29</v>
      </c>
      <c r="C4" s="57" t="s">
        <v>86</v>
      </c>
      <c r="D4" s="58" t="s">
        <v>58</v>
      </c>
      <c r="E4" s="58" t="s">
        <v>57</v>
      </c>
      <c r="F4" s="58" t="s">
        <v>56</v>
      </c>
      <c r="G4" s="58" t="s">
        <v>206</v>
      </c>
      <c r="H4" s="58" t="s">
        <v>230</v>
      </c>
      <c r="I4" s="396" t="s">
        <v>87</v>
      </c>
    </row>
    <row r="5" spans="1:9" s="9" customFormat="1" ht="12" customHeight="1">
      <c r="A5" s="87" t="s">
        <v>20</v>
      </c>
      <c r="B5" s="73">
        <v>1</v>
      </c>
      <c r="C5" s="88">
        <v>0</v>
      </c>
      <c r="D5" s="75">
        <v>0</v>
      </c>
      <c r="E5" s="75">
        <v>0</v>
      </c>
      <c r="F5" s="75">
        <v>0</v>
      </c>
      <c r="G5" s="75">
        <v>0</v>
      </c>
      <c r="H5" s="71">
        <v>1</v>
      </c>
      <c r="I5" s="396">
        <v>0</v>
      </c>
    </row>
    <row r="6" spans="1:9" s="9" customFormat="1" ht="12" customHeight="1">
      <c r="A6" s="87" t="s">
        <v>43</v>
      </c>
      <c r="B6" s="73">
        <v>1</v>
      </c>
      <c r="C6" s="88">
        <v>0</v>
      </c>
      <c r="D6" s="75">
        <v>0</v>
      </c>
      <c r="E6" s="75">
        <v>0</v>
      </c>
      <c r="F6" s="75">
        <v>0</v>
      </c>
      <c r="G6" s="75">
        <v>0</v>
      </c>
      <c r="H6" s="389">
        <v>1</v>
      </c>
      <c r="I6" s="396">
        <v>0</v>
      </c>
    </row>
    <row r="7" spans="1:9" s="9" customFormat="1" ht="12" customHeight="1">
      <c r="A7" s="89" t="s">
        <v>1</v>
      </c>
      <c r="B7" s="73">
        <v>1</v>
      </c>
      <c r="C7" s="90">
        <v>0</v>
      </c>
      <c r="D7" s="73">
        <v>0</v>
      </c>
      <c r="E7" s="73">
        <v>0</v>
      </c>
      <c r="F7" s="73">
        <v>0</v>
      </c>
      <c r="G7" s="73">
        <v>0</v>
      </c>
      <c r="H7" s="74">
        <v>1</v>
      </c>
      <c r="I7" s="396">
        <v>0</v>
      </c>
    </row>
    <row r="8" spans="1:9" s="9" customFormat="1" ht="12" customHeight="1">
      <c r="A8" s="89" t="s">
        <v>28</v>
      </c>
      <c r="B8" s="73">
        <v>5</v>
      </c>
      <c r="C8" s="90">
        <v>0</v>
      </c>
      <c r="D8" s="73">
        <v>0</v>
      </c>
      <c r="E8" s="73">
        <v>0</v>
      </c>
      <c r="F8" s="73">
        <v>0</v>
      </c>
      <c r="G8" s="73">
        <v>0</v>
      </c>
      <c r="H8" s="74">
        <v>5</v>
      </c>
      <c r="I8" s="396">
        <v>0</v>
      </c>
    </row>
    <row r="9" spans="1:9" s="9" customFormat="1" ht="12" customHeight="1">
      <c r="A9" s="89" t="s">
        <v>39</v>
      </c>
      <c r="B9" s="73">
        <v>1</v>
      </c>
      <c r="C9" s="90">
        <v>0</v>
      </c>
      <c r="D9" s="73">
        <v>1</v>
      </c>
      <c r="E9" s="73">
        <v>0</v>
      </c>
      <c r="F9" s="73">
        <v>0</v>
      </c>
      <c r="G9" s="73">
        <v>0</v>
      </c>
      <c r="H9" s="74">
        <v>0</v>
      </c>
      <c r="I9" s="396">
        <v>0</v>
      </c>
    </row>
    <row r="10" spans="1:9" s="9" customFormat="1" ht="12" customHeight="1">
      <c r="A10" s="89" t="s">
        <v>17</v>
      </c>
      <c r="B10" s="73">
        <v>2</v>
      </c>
      <c r="C10" s="90">
        <v>0</v>
      </c>
      <c r="D10" s="73">
        <v>1</v>
      </c>
      <c r="E10" s="73">
        <v>0</v>
      </c>
      <c r="F10" s="73">
        <v>0</v>
      </c>
      <c r="G10" s="73">
        <v>0</v>
      </c>
      <c r="H10" s="74">
        <v>1</v>
      </c>
      <c r="I10" s="396">
        <v>0</v>
      </c>
    </row>
    <row r="11" spans="1:9" s="9" customFormat="1" ht="12" customHeight="1">
      <c r="A11" s="89" t="s">
        <v>51</v>
      </c>
      <c r="B11" s="73">
        <v>1</v>
      </c>
      <c r="C11" s="90">
        <v>1</v>
      </c>
      <c r="D11" s="73">
        <v>0</v>
      </c>
      <c r="E11" s="73">
        <v>0</v>
      </c>
      <c r="F11" s="73">
        <v>0</v>
      </c>
      <c r="G11" s="73">
        <v>0</v>
      </c>
      <c r="H11" s="74">
        <v>0</v>
      </c>
      <c r="I11" s="396">
        <v>0</v>
      </c>
    </row>
    <row r="12" spans="1:9" s="9" customFormat="1" ht="12" customHeight="1">
      <c r="A12" s="89" t="s">
        <v>107</v>
      </c>
      <c r="B12" s="73">
        <v>1</v>
      </c>
      <c r="C12" s="90">
        <v>0</v>
      </c>
      <c r="D12" s="73">
        <v>0</v>
      </c>
      <c r="E12" s="73">
        <v>0</v>
      </c>
      <c r="F12" s="73">
        <v>0</v>
      </c>
      <c r="G12" s="73">
        <v>0</v>
      </c>
      <c r="H12" s="74">
        <v>1</v>
      </c>
      <c r="I12" s="396">
        <v>0</v>
      </c>
    </row>
    <row r="13" spans="1:9" s="9" customFormat="1" ht="12" customHeight="1">
      <c r="A13" s="89" t="s">
        <v>10</v>
      </c>
      <c r="B13" s="73">
        <v>2</v>
      </c>
      <c r="C13" s="90">
        <v>0</v>
      </c>
      <c r="D13" s="73">
        <v>0</v>
      </c>
      <c r="E13" s="73">
        <v>0</v>
      </c>
      <c r="F13" s="73">
        <v>0</v>
      </c>
      <c r="G13" s="73">
        <v>0</v>
      </c>
      <c r="H13" s="74">
        <v>2</v>
      </c>
      <c r="I13" s="396">
        <v>0</v>
      </c>
    </row>
    <row r="14" spans="1:9" s="9" customFormat="1" ht="12" customHeight="1">
      <c r="A14" s="89" t="s">
        <v>153</v>
      </c>
      <c r="B14" s="73">
        <v>1</v>
      </c>
      <c r="C14" s="90">
        <v>0</v>
      </c>
      <c r="D14" s="73">
        <v>0</v>
      </c>
      <c r="E14" s="73">
        <v>0</v>
      </c>
      <c r="F14" s="73">
        <v>1</v>
      </c>
      <c r="G14" s="73">
        <v>0</v>
      </c>
      <c r="H14" s="74">
        <v>0</v>
      </c>
      <c r="I14" s="396">
        <v>0</v>
      </c>
    </row>
    <row r="15" spans="1:9" s="9" customFormat="1" ht="12" customHeight="1">
      <c r="A15" s="89" t="s">
        <v>44</v>
      </c>
      <c r="B15" s="73">
        <v>1</v>
      </c>
      <c r="C15" s="90">
        <v>0</v>
      </c>
      <c r="D15" s="73">
        <v>0</v>
      </c>
      <c r="E15" s="73">
        <v>0</v>
      </c>
      <c r="F15" s="73">
        <v>0</v>
      </c>
      <c r="G15" s="73">
        <v>0</v>
      </c>
      <c r="H15" s="74">
        <v>1</v>
      </c>
      <c r="I15" s="396">
        <v>0</v>
      </c>
    </row>
    <row r="16" spans="1:9" s="9" customFormat="1" ht="12" customHeight="1">
      <c r="A16" s="89" t="s">
        <v>48</v>
      </c>
      <c r="B16" s="73">
        <v>4</v>
      </c>
      <c r="C16" s="90">
        <v>0</v>
      </c>
      <c r="D16" s="73">
        <v>0</v>
      </c>
      <c r="E16" s="73">
        <v>1</v>
      </c>
      <c r="F16" s="73">
        <v>0</v>
      </c>
      <c r="G16" s="73">
        <v>1</v>
      </c>
      <c r="H16" s="74">
        <v>2</v>
      </c>
      <c r="I16" s="396">
        <v>0</v>
      </c>
    </row>
    <row r="17" spans="1:9" s="9" customFormat="1" ht="12" customHeight="1">
      <c r="A17" s="89" t="s">
        <v>2</v>
      </c>
      <c r="B17" s="73">
        <v>1</v>
      </c>
      <c r="C17" s="90">
        <v>0</v>
      </c>
      <c r="D17" s="73">
        <v>0</v>
      </c>
      <c r="E17" s="73">
        <v>0</v>
      </c>
      <c r="F17" s="73">
        <v>1</v>
      </c>
      <c r="G17" s="73">
        <v>0</v>
      </c>
      <c r="H17" s="74">
        <v>0</v>
      </c>
      <c r="I17" s="396">
        <v>0</v>
      </c>
    </row>
    <row r="18" spans="1:9" s="9" customFormat="1" ht="12" customHeight="1">
      <c r="A18" s="89" t="s">
        <v>3</v>
      </c>
      <c r="B18" s="73">
        <v>6</v>
      </c>
      <c r="C18" s="90">
        <v>0</v>
      </c>
      <c r="D18" s="73">
        <v>0</v>
      </c>
      <c r="E18" s="73">
        <v>1</v>
      </c>
      <c r="F18" s="73">
        <v>0</v>
      </c>
      <c r="G18" s="73">
        <v>0</v>
      </c>
      <c r="H18" s="74">
        <v>5</v>
      </c>
      <c r="I18" s="396">
        <v>0</v>
      </c>
    </row>
    <row r="19" spans="1:9" s="9" customFormat="1" ht="12" customHeight="1">
      <c r="A19" s="89" t="s">
        <v>36</v>
      </c>
      <c r="B19" s="73">
        <v>11</v>
      </c>
      <c r="C19" s="90">
        <v>0</v>
      </c>
      <c r="D19" s="73">
        <v>1</v>
      </c>
      <c r="E19" s="73">
        <v>2</v>
      </c>
      <c r="F19" s="73">
        <v>0</v>
      </c>
      <c r="G19" s="73">
        <v>0</v>
      </c>
      <c r="H19" s="74">
        <v>8</v>
      </c>
      <c r="I19" s="396">
        <v>0</v>
      </c>
    </row>
    <row r="20" spans="1:9" s="9" customFormat="1" ht="12" customHeight="1">
      <c r="A20" s="89" t="s">
        <v>11</v>
      </c>
      <c r="B20" s="73">
        <v>1</v>
      </c>
      <c r="C20" s="90">
        <v>0</v>
      </c>
      <c r="D20" s="73">
        <v>0</v>
      </c>
      <c r="E20" s="73">
        <v>0</v>
      </c>
      <c r="F20" s="73">
        <v>1</v>
      </c>
      <c r="G20" s="73">
        <v>0</v>
      </c>
      <c r="H20" s="74">
        <v>0</v>
      </c>
      <c r="I20" s="396">
        <v>0</v>
      </c>
    </row>
    <row r="21" spans="1:9" s="9" customFormat="1" ht="12" customHeight="1">
      <c r="A21" s="89" t="s">
        <v>4</v>
      </c>
      <c r="B21" s="73">
        <v>8</v>
      </c>
      <c r="C21" s="90">
        <v>0</v>
      </c>
      <c r="D21" s="73">
        <v>6</v>
      </c>
      <c r="E21" s="73">
        <v>0</v>
      </c>
      <c r="F21" s="73">
        <v>0</v>
      </c>
      <c r="G21" s="73">
        <v>2</v>
      </c>
      <c r="H21" s="74">
        <v>0</v>
      </c>
      <c r="I21" s="396">
        <v>0</v>
      </c>
    </row>
    <row r="22" spans="1:9" s="9" customFormat="1" ht="12" customHeight="1">
      <c r="A22" s="89" t="s">
        <v>176</v>
      </c>
      <c r="B22" s="73">
        <v>1</v>
      </c>
      <c r="C22" s="90">
        <v>0</v>
      </c>
      <c r="D22" s="73">
        <v>0</v>
      </c>
      <c r="E22" s="73">
        <v>0</v>
      </c>
      <c r="F22" s="73">
        <v>1</v>
      </c>
      <c r="G22" s="73">
        <v>0</v>
      </c>
      <c r="H22" s="74">
        <v>0</v>
      </c>
      <c r="I22" s="396">
        <v>0</v>
      </c>
    </row>
    <row r="23" spans="1:9" s="9" customFormat="1" ht="12" customHeight="1">
      <c r="A23" s="89" t="s">
        <v>105</v>
      </c>
      <c r="B23" s="73">
        <v>1</v>
      </c>
      <c r="C23" s="90">
        <v>0</v>
      </c>
      <c r="D23" s="73">
        <v>0</v>
      </c>
      <c r="E23" s="73">
        <v>0</v>
      </c>
      <c r="F23" s="73">
        <v>1</v>
      </c>
      <c r="G23" s="73">
        <v>0</v>
      </c>
      <c r="H23" s="74">
        <v>0</v>
      </c>
      <c r="I23" s="396"/>
    </row>
    <row r="24" spans="1:9" s="9" customFormat="1" ht="12" customHeight="1">
      <c r="A24" s="89" t="s">
        <v>106</v>
      </c>
      <c r="B24" s="73">
        <v>6</v>
      </c>
      <c r="C24" s="90">
        <v>6</v>
      </c>
      <c r="D24" s="73">
        <v>0</v>
      </c>
      <c r="E24" s="73">
        <v>0</v>
      </c>
      <c r="F24" s="73">
        <v>0</v>
      </c>
      <c r="G24" s="73">
        <v>0</v>
      </c>
      <c r="H24" s="74">
        <v>0</v>
      </c>
      <c r="I24" s="396"/>
    </row>
    <row r="25" spans="1:9" s="9" customFormat="1" ht="12" customHeight="1">
      <c r="A25" s="89" t="s">
        <v>42</v>
      </c>
      <c r="B25" s="73">
        <v>5</v>
      </c>
      <c r="C25" s="90">
        <v>1</v>
      </c>
      <c r="D25" s="73">
        <v>0</v>
      </c>
      <c r="E25" s="73">
        <v>1</v>
      </c>
      <c r="F25" s="73">
        <v>0</v>
      </c>
      <c r="G25" s="73">
        <v>0</v>
      </c>
      <c r="H25" s="74">
        <v>3</v>
      </c>
      <c r="I25" s="396"/>
    </row>
    <row r="26" spans="1:9" s="9" customFormat="1" ht="12" customHeight="1">
      <c r="A26" s="89" t="s">
        <v>5</v>
      </c>
      <c r="B26" s="73">
        <v>17</v>
      </c>
      <c r="C26" s="90">
        <v>2</v>
      </c>
      <c r="D26" s="73">
        <v>1</v>
      </c>
      <c r="E26" s="73">
        <v>0</v>
      </c>
      <c r="F26" s="73">
        <v>1</v>
      </c>
      <c r="G26" s="73">
        <v>0</v>
      </c>
      <c r="H26" s="74">
        <v>13</v>
      </c>
      <c r="I26" s="396"/>
    </row>
    <row r="27" spans="1:9" s="9" customFormat="1" ht="12" customHeight="1">
      <c r="A27" s="89" t="s">
        <v>47</v>
      </c>
      <c r="B27" s="73">
        <v>5</v>
      </c>
      <c r="C27" s="90">
        <v>1</v>
      </c>
      <c r="D27" s="73">
        <v>0</v>
      </c>
      <c r="E27" s="73">
        <v>0</v>
      </c>
      <c r="F27" s="73">
        <v>0</v>
      </c>
      <c r="G27" s="73">
        <v>0</v>
      </c>
      <c r="H27" s="74">
        <v>4</v>
      </c>
      <c r="I27" s="396"/>
    </row>
    <row r="28" spans="1:9" s="9" customFormat="1" ht="12" customHeight="1">
      <c r="A28" s="89" t="s">
        <v>19</v>
      </c>
      <c r="B28" s="73">
        <v>3</v>
      </c>
      <c r="C28" s="90">
        <v>0</v>
      </c>
      <c r="D28" s="73">
        <v>0</v>
      </c>
      <c r="E28" s="73">
        <v>0</v>
      </c>
      <c r="F28" s="73">
        <v>3</v>
      </c>
      <c r="G28" s="73">
        <v>0</v>
      </c>
      <c r="H28" s="74">
        <v>0</v>
      </c>
      <c r="I28" s="396">
        <v>0</v>
      </c>
    </row>
    <row r="29" spans="1:9" s="9" customFormat="1" ht="12" customHeight="1">
      <c r="A29" s="77" t="s">
        <v>29</v>
      </c>
      <c r="B29" s="423">
        <v>86</v>
      </c>
      <c r="C29" s="83">
        <v>11</v>
      </c>
      <c r="D29" s="83">
        <v>10</v>
      </c>
      <c r="E29" s="83">
        <v>5</v>
      </c>
      <c r="F29" s="83">
        <v>9</v>
      </c>
      <c r="G29" s="83">
        <v>3</v>
      </c>
      <c r="H29" s="83">
        <v>48</v>
      </c>
      <c r="I29" s="396">
        <v>1</v>
      </c>
    </row>
    <row r="30" spans="1:9" s="9" customFormat="1" ht="12" customHeight="1">
      <c r="A30" s="394" t="s">
        <v>54</v>
      </c>
      <c r="B30" s="424">
        <v>100</v>
      </c>
      <c r="C30" s="395">
        <v>12.79</v>
      </c>
      <c r="D30" s="395">
        <v>11.63</v>
      </c>
      <c r="E30" s="395">
        <v>5.81</v>
      </c>
      <c r="F30" s="395">
        <v>10.46</v>
      </c>
      <c r="G30" s="417">
        <v>3.49</v>
      </c>
      <c r="H30" s="427">
        <v>55.81</v>
      </c>
      <c r="I30" s="396">
        <v>1.1627906976744187</v>
      </c>
    </row>
    <row r="31" spans="1:9" s="9" customFormat="1" ht="12" customHeight="1">
      <c r="A31" s="1"/>
      <c r="B31" s="1"/>
      <c r="C31" s="219"/>
      <c r="D31" s="219"/>
      <c r="E31" s="219"/>
      <c r="F31" s="219"/>
      <c r="G31" s="219"/>
      <c r="H31" s="219"/>
      <c r="I31" s="396"/>
    </row>
    <row r="32" spans="1:8" s="9" customFormat="1" ht="49.5" customHeight="1">
      <c r="A32" s="457" t="s">
        <v>85</v>
      </c>
      <c r="B32" s="457"/>
      <c r="C32" s="457"/>
      <c r="D32" s="457"/>
      <c r="E32" s="457"/>
      <c r="F32" s="457"/>
      <c r="G32" s="457"/>
      <c r="H32" s="457"/>
    </row>
    <row r="33" spans="1:8" s="9" customFormat="1" ht="24" customHeight="1">
      <c r="A33" s="1"/>
      <c r="B33" s="1"/>
      <c r="C33" s="1"/>
      <c r="D33" s="1"/>
      <c r="E33" s="1"/>
      <c r="F33" s="1"/>
      <c r="G33" s="1"/>
      <c r="H33" s="1"/>
    </row>
    <row r="34" spans="1:8" s="9" customFormat="1" ht="12" customHeight="1">
      <c r="A34" s="1"/>
      <c r="B34" s="1"/>
      <c r="C34" s="1"/>
      <c r="D34" s="1"/>
      <c r="E34" s="1"/>
      <c r="F34" s="1"/>
      <c r="G34" s="1"/>
      <c r="H34" s="1"/>
    </row>
    <row r="38" ht="12.75">
      <c r="D38" s="219">
        <f>SUM(C29:G29,H29)</f>
        <v>86</v>
      </c>
    </row>
  </sheetData>
  <sheetProtection/>
  <mergeCells count="3">
    <mergeCell ref="A2:H2"/>
    <mergeCell ref="A1:H1"/>
    <mergeCell ref="A32:H3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1"/>
  <headerFooter alignWithMargins="0">
    <oddFooter>&amp;CStránka &amp;P</oddFooter>
  </headerFooter>
</worksheet>
</file>

<file path=xl/worksheets/sheet7.xml><?xml version="1.0" encoding="utf-8"?>
<worksheet xmlns="http://schemas.openxmlformats.org/spreadsheetml/2006/main" xmlns:r="http://schemas.openxmlformats.org/officeDocument/2006/relationships">
  <sheetPr codeName="List3"/>
  <dimension ref="A1:Q126"/>
  <sheetViews>
    <sheetView showGridLines="0" view="pageBreakPreview" zoomScaleSheetLayoutView="100" workbookViewId="0" topLeftCell="A10">
      <selection activeCell="N92" sqref="N92"/>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14" customWidth="1"/>
    <col min="6" max="6" width="6.7109375" style="1" customWidth="1"/>
    <col min="7" max="7" width="6.7109375" style="5" customWidth="1"/>
    <col min="8" max="9" width="8.28125" style="1" customWidth="1"/>
    <col min="10" max="10" width="10.7109375" style="1" customWidth="1"/>
    <col min="11" max="11" width="4.7109375" style="1" bestFit="1" customWidth="1"/>
    <col min="12" max="12" width="7.140625" style="1" bestFit="1" customWidth="1"/>
    <col min="13" max="13" width="6.7109375" style="19" customWidth="1"/>
    <col min="14" max="14" width="8.00390625" style="113" customWidth="1"/>
    <col min="15" max="15" width="7.00390625" style="113" customWidth="1"/>
    <col min="16" max="16" width="5.00390625" style="113" customWidth="1"/>
    <col min="17" max="17" width="9.140625" style="19" customWidth="1"/>
    <col min="18" max="16384" width="9.140625" style="1" customWidth="1"/>
  </cols>
  <sheetData>
    <row r="1" spans="1:17" s="23" customFormat="1" ht="15.75">
      <c r="A1" s="461" t="s">
        <v>61</v>
      </c>
      <c r="B1" s="462"/>
      <c r="C1" s="462"/>
      <c r="D1" s="462"/>
      <c r="E1" s="462"/>
      <c r="F1" s="462"/>
      <c r="G1" s="462"/>
      <c r="H1" s="462"/>
      <c r="I1" s="462"/>
      <c r="J1" s="462"/>
      <c r="K1" s="22"/>
      <c r="L1" s="22"/>
      <c r="M1" s="24"/>
      <c r="N1" s="113"/>
      <c r="O1" s="113"/>
      <c r="P1" s="113"/>
      <c r="Q1" s="24"/>
    </row>
    <row r="2" spans="1:17" s="23" customFormat="1" ht="24.75" customHeight="1">
      <c r="A2" s="463" t="str">
        <f>LOWER(Nastavení!B1)</f>
        <v>prosinec 2009</v>
      </c>
      <c r="B2" s="464"/>
      <c r="C2" s="464"/>
      <c r="D2" s="464"/>
      <c r="E2" s="464"/>
      <c r="F2" s="464"/>
      <c r="G2" s="464"/>
      <c r="H2" s="464"/>
      <c r="I2" s="464"/>
      <c r="J2" s="464"/>
      <c r="K2" s="22"/>
      <c r="L2" s="22"/>
      <c r="M2" s="24"/>
      <c r="N2" s="113"/>
      <c r="O2" s="113"/>
      <c r="P2" s="113"/>
      <c r="Q2" s="24"/>
    </row>
    <row r="3" spans="1:17" s="167" customFormat="1" ht="8.25">
      <c r="A3" s="162"/>
      <c r="B3" s="163"/>
      <c r="C3" s="163"/>
      <c r="D3" s="163"/>
      <c r="E3" s="163"/>
      <c r="F3" s="163"/>
      <c r="G3" s="163"/>
      <c r="H3" s="163"/>
      <c r="I3" s="181" t="s">
        <v>138</v>
      </c>
      <c r="J3" s="163"/>
      <c r="K3" s="164"/>
      <c r="L3" s="164"/>
      <c r="M3" s="165"/>
      <c r="N3" s="166"/>
      <c r="O3" s="166"/>
      <c r="P3" s="166"/>
      <c r="Q3" s="165"/>
    </row>
    <row r="4" spans="2:17" s="7" customFormat="1" ht="12.75">
      <c r="B4" s="465" t="s">
        <v>0</v>
      </c>
      <c r="C4" s="458" t="s">
        <v>63</v>
      </c>
      <c r="D4" s="459"/>
      <c r="E4" s="460"/>
      <c r="F4" s="458" t="s">
        <v>64</v>
      </c>
      <c r="G4" s="459"/>
      <c r="H4" s="460"/>
      <c r="I4" s="465" t="s">
        <v>29</v>
      </c>
      <c r="J4" s="6"/>
      <c r="K4" s="6"/>
      <c r="L4" s="6"/>
      <c r="M4" s="25"/>
      <c r="N4" s="113"/>
      <c r="O4" s="113"/>
      <c r="P4" s="113"/>
      <c r="Q4" s="25"/>
    </row>
    <row r="5" spans="2:17" s="7" customFormat="1" ht="12.75">
      <c r="B5" s="466"/>
      <c r="C5" s="104" t="s">
        <v>30</v>
      </c>
      <c r="D5" s="104" t="s">
        <v>31</v>
      </c>
      <c r="E5" s="105" t="s">
        <v>29</v>
      </c>
      <c r="F5" s="104" t="s">
        <v>30</v>
      </c>
      <c r="G5" s="104" t="s">
        <v>31</v>
      </c>
      <c r="H5" s="105" t="s">
        <v>71</v>
      </c>
      <c r="I5" s="466"/>
      <c r="J5" s="6"/>
      <c r="K5" s="1"/>
      <c r="L5" s="6"/>
      <c r="M5" s="25"/>
      <c r="N5" s="113"/>
      <c r="O5" s="113"/>
      <c r="P5" s="113"/>
      <c r="Q5" s="25"/>
    </row>
    <row r="6" spans="2:17" s="7" customFormat="1" ht="12.75">
      <c r="B6" s="94" t="s">
        <v>20</v>
      </c>
      <c r="C6" s="95">
        <v>1</v>
      </c>
      <c r="D6" s="96">
        <v>0</v>
      </c>
      <c r="E6" s="111">
        <v>1</v>
      </c>
      <c r="F6" s="125">
        <v>0</v>
      </c>
      <c r="G6" s="70">
        <v>0</v>
      </c>
      <c r="H6" s="71">
        <v>0</v>
      </c>
      <c r="I6" s="123">
        <v>1</v>
      </c>
      <c r="J6" s="13"/>
      <c r="K6" s="133">
        <f aca="true" t="shared" si="0" ref="K6:K30">SUM(C6:H6)-E6-H6-I6</f>
        <v>0</v>
      </c>
      <c r="L6" s="6"/>
      <c r="M6" s="25"/>
      <c r="N6" s="113"/>
      <c r="O6" s="113"/>
      <c r="P6" s="113"/>
      <c r="Q6" s="25"/>
    </row>
    <row r="7" spans="2:17" s="7" customFormat="1" ht="12.75">
      <c r="B7" s="89" t="s">
        <v>43</v>
      </c>
      <c r="C7" s="90">
        <v>0</v>
      </c>
      <c r="D7" s="73">
        <v>0</v>
      </c>
      <c r="E7" s="91">
        <v>0</v>
      </c>
      <c r="F7" s="126">
        <v>1</v>
      </c>
      <c r="G7" s="73">
        <v>0</v>
      </c>
      <c r="H7" s="74">
        <v>1</v>
      </c>
      <c r="I7" s="124">
        <v>1</v>
      </c>
      <c r="J7" s="13"/>
      <c r="K7" s="133">
        <f t="shared" si="0"/>
        <v>0</v>
      </c>
      <c r="L7" s="1"/>
      <c r="M7" s="25"/>
      <c r="N7" s="113"/>
      <c r="O7" s="113"/>
      <c r="P7" s="113"/>
      <c r="Q7" s="25"/>
    </row>
    <row r="8" spans="2:17" s="7" customFormat="1" ht="12.75">
      <c r="B8" s="89" t="s">
        <v>1</v>
      </c>
      <c r="C8" s="90">
        <v>1</v>
      </c>
      <c r="D8" s="73">
        <v>0</v>
      </c>
      <c r="E8" s="91">
        <v>1</v>
      </c>
      <c r="F8" s="126">
        <v>0</v>
      </c>
      <c r="G8" s="73">
        <v>0</v>
      </c>
      <c r="H8" s="74">
        <v>0</v>
      </c>
      <c r="I8" s="124">
        <v>1</v>
      </c>
      <c r="J8" s="13"/>
      <c r="K8" s="133">
        <f t="shared" si="0"/>
        <v>0</v>
      </c>
      <c r="L8" s="1"/>
      <c r="M8" s="25"/>
      <c r="N8" s="113"/>
      <c r="O8" s="113"/>
      <c r="P8" s="113"/>
      <c r="Q8" s="25"/>
    </row>
    <row r="9" spans="2:17" s="7" customFormat="1" ht="12.75">
      <c r="B9" s="89" t="s">
        <v>28</v>
      </c>
      <c r="C9" s="90">
        <v>2</v>
      </c>
      <c r="D9" s="73">
        <v>0</v>
      </c>
      <c r="E9" s="91">
        <v>2</v>
      </c>
      <c r="F9" s="126">
        <v>1</v>
      </c>
      <c r="G9" s="73">
        <v>2</v>
      </c>
      <c r="H9" s="74">
        <v>3</v>
      </c>
      <c r="I9" s="124">
        <v>5</v>
      </c>
      <c r="J9" s="1"/>
      <c r="K9" s="133"/>
      <c r="L9" s="1"/>
      <c r="M9" s="25"/>
      <c r="N9" s="113"/>
      <c r="O9" s="113"/>
      <c r="P9" s="113"/>
      <c r="Q9" s="25"/>
    </row>
    <row r="10" spans="2:17" s="7" customFormat="1" ht="12.75">
      <c r="B10" s="89" t="s">
        <v>39</v>
      </c>
      <c r="C10" s="90">
        <v>1</v>
      </c>
      <c r="D10" s="73">
        <v>0</v>
      </c>
      <c r="E10" s="91">
        <v>1</v>
      </c>
      <c r="F10" s="126">
        <v>0</v>
      </c>
      <c r="G10" s="73">
        <v>0</v>
      </c>
      <c r="H10" s="74">
        <v>0</v>
      </c>
      <c r="I10" s="124">
        <v>1</v>
      </c>
      <c r="J10" s="1"/>
      <c r="K10" s="133"/>
      <c r="L10" s="1"/>
      <c r="M10" s="25"/>
      <c r="N10" s="113"/>
      <c r="O10" s="113"/>
      <c r="P10" s="113"/>
      <c r="Q10" s="25"/>
    </row>
    <row r="11" spans="2:17" s="7" customFormat="1" ht="12.75">
      <c r="B11" s="89" t="s">
        <v>17</v>
      </c>
      <c r="C11" s="90">
        <v>2</v>
      </c>
      <c r="D11" s="73">
        <v>0</v>
      </c>
      <c r="E11" s="91">
        <v>2</v>
      </c>
      <c r="F11" s="126">
        <v>0</v>
      </c>
      <c r="G11" s="73">
        <v>0</v>
      </c>
      <c r="H11" s="74">
        <v>0</v>
      </c>
      <c r="I11" s="124">
        <v>2</v>
      </c>
      <c r="J11" s="1"/>
      <c r="K11" s="133"/>
      <c r="L11" s="1"/>
      <c r="M11" s="25"/>
      <c r="N11" s="113"/>
      <c r="O11" s="113"/>
      <c r="P11" s="113"/>
      <c r="Q11" s="25"/>
    </row>
    <row r="12" spans="2:17" s="7" customFormat="1" ht="12.75">
      <c r="B12" s="89" t="s">
        <v>51</v>
      </c>
      <c r="C12" s="90">
        <v>1</v>
      </c>
      <c r="D12" s="73">
        <v>0</v>
      </c>
      <c r="E12" s="91">
        <v>1</v>
      </c>
      <c r="F12" s="126">
        <v>0</v>
      </c>
      <c r="G12" s="73">
        <v>0</v>
      </c>
      <c r="H12" s="74">
        <v>0</v>
      </c>
      <c r="I12" s="124">
        <v>1</v>
      </c>
      <c r="J12" s="1"/>
      <c r="K12" s="133"/>
      <c r="L12" s="1"/>
      <c r="M12" s="25"/>
      <c r="N12" s="113"/>
      <c r="O12" s="113"/>
      <c r="P12" s="113"/>
      <c r="Q12" s="25"/>
    </row>
    <row r="13" spans="2:17" s="7" customFormat="1" ht="12.75">
      <c r="B13" s="89" t="s">
        <v>107</v>
      </c>
      <c r="C13" s="90">
        <v>1</v>
      </c>
      <c r="D13" s="73">
        <v>0</v>
      </c>
      <c r="E13" s="91">
        <v>1</v>
      </c>
      <c r="F13" s="126">
        <v>0</v>
      </c>
      <c r="G13" s="73">
        <v>0</v>
      </c>
      <c r="H13" s="74">
        <v>0</v>
      </c>
      <c r="I13" s="124">
        <v>1</v>
      </c>
      <c r="J13" s="1"/>
      <c r="K13" s="133"/>
      <c r="L13" s="1"/>
      <c r="M13" s="25"/>
      <c r="N13" s="113"/>
      <c r="O13" s="113"/>
      <c r="P13" s="113"/>
      <c r="Q13" s="25"/>
    </row>
    <row r="14" spans="2:17" s="7" customFormat="1" ht="12.75">
      <c r="B14" s="89" t="s">
        <v>10</v>
      </c>
      <c r="C14" s="90">
        <v>2</v>
      </c>
      <c r="D14" s="73">
        <v>0</v>
      </c>
      <c r="E14" s="91">
        <v>2</v>
      </c>
      <c r="F14" s="126">
        <v>0</v>
      </c>
      <c r="G14" s="73">
        <v>0</v>
      </c>
      <c r="H14" s="74">
        <v>0</v>
      </c>
      <c r="I14" s="124">
        <v>2</v>
      </c>
      <c r="J14" s="1"/>
      <c r="K14" s="133"/>
      <c r="L14" s="1"/>
      <c r="M14" s="25"/>
      <c r="N14" s="113"/>
      <c r="O14" s="113"/>
      <c r="P14" s="113"/>
      <c r="Q14" s="25"/>
    </row>
    <row r="15" spans="2:17" s="7" customFormat="1" ht="12.75">
      <c r="B15" s="89" t="s">
        <v>153</v>
      </c>
      <c r="C15" s="90">
        <v>1</v>
      </c>
      <c r="D15" s="73">
        <v>0</v>
      </c>
      <c r="E15" s="91">
        <v>1</v>
      </c>
      <c r="F15" s="126">
        <v>0</v>
      </c>
      <c r="G15" s="73">
        <v>0</v>
      </c>
      <c r="H15" s="74">
        <v>0</v>
      </c>
      <c r="I15" s="124">
        <v>1</v>
      </c>
      <c r="J15" s="1"/>
      <c r="K15" s="133"/>
      <c r="L15" s="1"/>
      <c r="M15" s="25"/>
      <c r="N15" s="113"/>
      <c r="O15" s="113"/>
      <c r="P15" s="113"/>
      <c r="Q15" s="25"/>
    </row>
    <row r="16" spans="2:17" s="7" customFormat="1" ht="12.75">
      <c r="B16" s="89" t="s">
        <v>44</v>
      </c>
      <c r="C16" s="90">
        <v>1</v>
      </c>
      <c r="D16" s="73">
        <v>0</v>
      </c>
      <c r="E16" s="91">
        <v>1</v>
      </c>
      <c r="F16" s="126">
        <v>0</v>
      </c>
      <c r="G16" s="73">
        <v>0</v>
      </c>
      <c r="H16" s="74">
        <v>0</v>
      </c>
      <c r="I16" s="124">
        <v>1</v>
      </c>
      <c r="J16" s="1"/>
      <c r="K16" s="133">
        <f t="shared" si="0"/>
        <v>0</v>
      </c>
      <c r="L16" s="1"/>
      <c r="M16" s="25"/>
      <c r="N16" s="113"/>
      <c r="O16" s="113"/>
      <c r="P16" s="113"/>
      <c r="Q16" s="25"/>
    </row>
    <row r="17" spans="2:17" s="7" customFormat="1" ht="12.75">
      <c r="B17" s="89" t="s">
        <v>48</v>
      </c>
      <c r="C17" s="90">
        <v>3</v>
      </c>
      <c r="D17" s="73">
        <v>0</v>
      </c>
      <c r="E17" s="91">
        <v>3</v>
      </c>
      <c r="F17" s="126">
        <v>1</v>
      </c>
      <c r="G17" s="73">
        <v>0</v>
      </c>
      <c r="H17" s="74">
        <v>1</v>
      </c>
      <c r="I17" s="124">
        <v>4</v>
      </c>
      <c r="J17" s="1"/>
      <c r="K17" s="133">
        <f t="shared" si="0"/>
        <v>0</v>
      </c>
      <c r="L17" s="1"/>
      <c r="M17" s="25"/>
      <c r="N17" s="113"/>
      <c r="O17" s="113"/>
      <c r="P17" s="113"/>
      <c r="Q17" s="25"/>
    </row>
    <row r="18" spans="2:17" s="7" customFormat="1" ht="12.75">
      <c r="B18" s="89" t="s">
        <v>2</v>
      </c>
      <c r="C18" s="90">
        <v>1</v>
      </c>
      <c r="D18" s="73">
        <v>0</v>
      </c>
      <c r="E18" s="91">
        <v>1</v>
      </c>
      <c r="F18" s="126">
        <v>0</v>
      </c>
      <c r="G18" s="73">
        <v>0</v>
      </c>
      <c r="H18" s="74">
        <v>0</v>
      </c>
      <c r="I18" s="124">
        <v>1</v>
      </c>
      <c r="J18" s="1"/>
      <c r="K18" s="133">
        <f t="shared" si="0"/>
        <v>0</v>
      </c>
      <c r="L18" s="1"/>
      <c r="M18" s="25"/>
      <c r="N18" s="113"/>
      <c r="O18" s="113"/>
      <c r="P18" s="113"/>
      <c r="Q18" s="25"/>
    </row>
    <row r="19" spans="2:17" s="7" customFormat="1" ht="12.75">
      <c r="B19" s="89" t="s">
        <v>3</v>
      </c>
      <c r="C19" s="90">
        <v>3</v>
      </c>
      <c r="D19" s="73">
        <v>1</v>
      </c>
      <c r="E19" s="91">
        <v>4</v>
      </c>
      <c r="F19" s="126">
        <v>2</v>
      </c>
      <c r="G19" s="73">
        <v>0</v>
      </c>
      <c r="H19" s="74">
        <v>2</v>
      </c>
      <c r="I19" s="124">
        <v>6</v>
      </c>
      <c r="J19" s="1"/>
      <c r="K19" s="133">
        <f t="shared" si="0"/>
        <v>0</v>
      </c>
      <c r="L19" s="1"/>
      <c r="M19" s="25"/>
      <c r="N19" s="113"/>
      <c r="O19" s="113"/>
      <c r="P19" s="113"/>
      <c r="Q19" s="25"/>
    </row>
    <row r="20" spans="2:17" s="7" customFormat="1" ht="12.75">
      <c r="B20" s="89" t="s">
        <v>36</v>
      </c>
      <c r="C20" s="90">
        <v>7</v>
      </c>
      <c r="D20" s="73">
        <v>4</v>
      </c>
      <c r="E20" s="91">
        <v>11</v>
      </c>
      <c r="F20" s="126">
        <v>0</v>
      </c>
      <c r="G20" s="73">
        <v>0</v>
      </c>
      <c r="H20" s="74">
        <v>0</v>
      </c>
      <c r="I20" s="124">
        <v>11</v>
      </c>
      <c r="J20" s="1"/>
      <c r="K20" s="133">
        <f t="shared" si="0"/>
        <v>0</v>
      </c>
      <c r="L20" s="1"/>
      <c r="M20" s="25"/>
      <c r="N20" s="113"/>
      <c r="O20" s="113"/>
      <c r="P20" s="113"/>
      <c r="Q20" s="25"/>
    </row>
    <row r="21" spans="2:17" s="7" customFormat="1" ht="12.75">
      <c r="B21" s="89" t="s">
        <v>11</v>
      </c>
      <c r="C21" s="90">
        <v>1</v>
      </c>
      <c r="D21" s="73">
        <v>0</v>
      </c>
      <c r="E21" s="91">
        <v>1</v>
      </c>
      <c r="F21" s="126">
        <v>0</v>
      </c>
      <c r="G21" s="73">
        <v>0</v>
      </c>
      <c r="H21" s="74">
        <v>0</v>
      </c>
      <c r="I21" s="124">
        <v>1</v>
      </c>
      <c r="J21" s="1"/>
      <c r="K21" s="133">
        <f t="shared" si="0"/>
        <v>0</v>
      </c>
      <c r="L21" s="1"/>
      <c r="M21" s="25"/>
      <c r="N21" s="113"/>
      <c r="O21" s="113"/>
      <c r="P21" s="113"/>
      <c r="Q21" s="25"/>
    </row>
    <row r="22" spans="2:17" s="7" customFormat="1" ht="12.75">
      <c r="B22" s="89" t="s">
        <v>4</v>
      </c>
      <c r="C22" s="90">
        <v>0</v>
      </c>
      <c r="D22" s="73">
        <v>0</v>
      </c>
      <c r="E22" s="91">
        <v>0</v>
      </c>
      <c r="F22" s="126">
        <v>3</v>
      </c>
      <c r="G22" s="73">
        <v>5</v>
      </c>
      <c r="H22" s="74">
        <v>8</v>
      </c>
      <c r="I22" s="124">
        <v>8</v>
      </c>
      <c r="J22" s="1"/>
      <c r="K22" s="133">
        <f t="shared" si="0"/>
        <v>0</v>
      </c>
      <c r="L22" s="1"/>
      <c r="M22" s="25"/>
      <c r="N22" s="113"/>
      <c r="O22" s="113"/>
      <c r="P22" s="113"/>
      <c r="Q22" s="25"/>
    </row>
    <row r="23" spans="2:17" s="7" customFormat="1" ht="12.75">
      <c r="B23" s="89" t="s">
        <v>176</v>
      </c>
      <c r="C23" s="90">
        <v>1</v>
      </c>
      <c r="D23" s="73">
        <v>0</v>
      </c>
      <c r="E23" s="91">
        <v>1</v>
      </c>
      <c r="F23" s="126">
        <v>0</v>
      </c>
      <c r="G23" s="73">
        <v>0</v>
      </c>
      <c r="H23" s="74">
        <v>0</v>
      </c>
      <c r="I23" s="124">
        <v>1</v>
      </c>
      <c r="J23" s="1"/>
      <c r="K23" s="133">
        <f t="shared" si="0"/>
        <v>0</v>
      </c>
      <c r="L23" s="1"/>
      <c r="M23" s="25"/>
      <c r="N23" s="113"/>
      <c r="O23" s="113"/>
      <c r="P23" s="113"/>
      <c r="Q23" s="25"/>
    </row>
    <row r="24" spans="2:17" s="7" customFormat="1" ht="12.75">
      <c r="B24" s="89" t="s">
        <v>105</v>
      </c>
      <c r="C24" s="90">
        <v>1</v>
      </c>
      <c r="D24" s="73">
        <v>0</v>
      </c>
      <c r="E24" s="91">
        <v>1</v>
      </c>
      <c r="F24" s="126">
        <v>0</v>
      </c>
      <c r="G24" s="73">
        <v>0</v>
      </c>
      <c r="H24" s="74">
        <v>0</v>
      </c>
      <c r="I24" s="124">
        <v>1</v>
      </c>
      <c r="J24" s="1"/>
      <c r="K24" s="133"/>
      <c r="L24" s="1"/>
      <c r="M24" s="25"/>
      <c r="N24" s="113"/>
      <c r="O24" s="113"/>
      <c r="P24" s="113"/>
      <c r="Q24" s="25"/>
    </row>
    <row r="25" spans="2:17" s="7" customFormat="1" ht="12.75">
      <c r="B25" s="89" t="s">
        <v>106</v>
      </c>
      <c r="C25" s="90">
        <v>2</v>
      </c>
      <c r="D25" s="73">
        <v>1</v>
      </c>
      <c r="E25" s="91">
        <v>3</v>
      </c>
      <c r="F25" s="126">
        <v>1</v>
      </c>
      <c r="G25" s="73">
        <v>2</v>
      </c>
      <c r="H25" s="74">
        <v>3</v>
      </c>
      <c r="I25" s="124">
        <v>6</v>
      </c>
      <c r="J25" s="1"/>
      <c r="K25" s="133"/>
      <c r="L25" s="1"/>
      <c r="M25" s="25"/>
      <c r="N25" s="113"/>
      <c r="O25" s="113"/>
      <c r="P25" s="113"/>
      <c r="Q25" s="25"/>
    </row>
    <row r="26" spans="2:17" s="7" customFormat="1" ht="12.75">
      <c r="B26" s="89" t="s">
        <v>42</v>
      </c>
      <c r="C26" s="90">
        <v>4</v>
      </c>
      <c r="D26" s="73">
        <v>1</v>
      </c>
      <c r="E26" s="91">
        <v>5</v>
      </c>
      <c r="F26" s="126">
        <v>0</v>
      </c>
      <c r="G26" s="73">
        <v>0</v>
      </c>
      <c r="H26" s="74">
        <v>0</v>
      </c>
      <c r="I26" s="124">
        <v>5</v>
      </c>
      <c r="J26" s="1"/>
      <c r="K26" s="133"/>
      <c r="L26" s="1"/>
      <c r="M26" s="25"/>
      <c r="N26" s="113"/>
      <c r="O26" s="113"/>
      <c r="P26" s="113"/>
      <c r="Q26" s="25"/>
    </row>
    <row r="27" spans="2:17" s="7" customFormat="1" ht="12.75">
      <c r="B27" s="89" t="s">
        <v>5</v>
      </c>
      <c r="C27" s="90">
        <v>9</v>
      </c>
      <c r="D27" s="73">
        <v>3</v>
      </c>
      <c r="E27" s="91">
        <v>12</v>
      </c>
      <c r="F27" s="126">
        <v>2</v>
      </c>
      <c r="G27" s="73">
        <v>3</v>
      </c>
      <c r="H27" s="74">
        <v>5</v>
      </c>
      <c r="I27" s="124">
        <v>17</v>
      </c>
      <c r="J27" s="1"/>
      <c r="K27" s="133"/>
      <c r="L27" s="1"/>
      <c r="M27" s="25"/>
      <c r="N27" s="113"/>
      <c r="O27" s="113"/>
      <c r="P27" s="113"/>
      <c r="Q27" s="25"/>
    </row>
    <row r="28" spans="2:17" s="7" customFormat="1" ht="12.75">
      <c r="B28" s="89" t="s">
        <v>47</v>
      </c>
      <c r="C28" s="90">
        <v>2</v>
      </c>
      <c r="D28" s="73">
        <v>1</v>
      </c>
      <c r="E28" s="91">
        <v>3</v>
      </c>
      <c r="F28" s="126">
        <v>1</v>
      </c>
      <c r="G28" s="73">
        <v>1</v>
      </c>
      <c r="H28" s="74">
        <v>2</v>
      </c>
      <c r="I28" s="124">
        <v>5</v>
      </c>
      <c r="J28" s="1"/>
      <c r="K28" s="133"/>
      <c r="L28" s="1"/>
      <c r="M28" s="25"/>
      <c r="N28" s="113"/>
      <c r="O28" s="113"/>
      <c r="P28" s="113"/>
      <c r="Q28" s="25"/>
    </row>
    <row r="29" spans="2:17" s="7" customFormat="1" ht="12.75">
      <c r="B29" s="89" t="s">
        <v>19</v>
      </c>
      <c r="C29" s="90">
        <v>3</v>
      </c>
      <c r="D29" s="73">
        <v>0</v>
      </c>
      <c r="E29" s="91">
        <v>3</v>
      </c>
      <c r="F29" s="126">
        <v>0</v>
      </c>
      <c r="G29" s="73">
        <v>0</v>
      </c>
      <c r="H29" s="74">
        <v>0</v>
      </c>
      <c r="I29" s="124">
        <v>3</v>
      </c>
      <c r="J29" s="1"/>
      <c r="K29" s="133">
        <f t="shared" si="0"/>
        <v>0</v>
      </c>
      <c r="L29" s="1"/>
      <c r="M29" s="25"/>
      <c r="N29" s="113"/>
      <c r="O29" s="113"/>
      <c r="P29" s="113"/>
      <c r="Q29" s="25"/>
    </row>
    <row r="30" spans="2:17" s="7" customFormat="1" ht="12.75">
      <c r="B30" s="77" t="s">
        <v>29</v>
      </c>
      <c r="C30" s="93">
        <v>50</v>
      </c>
      <c r="D30" s="78">
        <v>11</v>
      </c>
      <c r="E30" s="78">
        <v>61</v>
      </c>
      <c r="F30" s="78">
        <v>12</v>
      </c>
      <c r="G30" s="78">
        <v>13</v>
      </c>
      <c r="H30" s="78">
        <v>25</v>
      </c>
      <c r="I30" s="78">
        <v>86</v>
      </c>
      <c r="J30" s="1"/>
      <c r="K30" s="133">
        <f t="shared" si="0"/>
        <v>0</v>
      </c>
      <c r="L30" s="1"/>
      <c r="M30" s="25"/>
      <c r="N30" s="113"/>
      <c r="O30" s="113"/>
      <c r="P30" s="113"/>
      <c r="Q30" s="25"/>
    </row>
    <row r="31" spans="2:17" s="7" customFormat="1" ht="12.75">
      <c r="B31" s="8"/>
      <c r="C31" s="8"/>
      <c r="D31" s="8"/>
      <c r="E31" s="8"/>
      <c r="F31" s="8"/>
      <c r="G31" s="8"/>
      <c r="H31" s="8"/>
      <c r="I31" s="8"/>
      <c r="J31" s="1"/>
      <c r="K31" s="1"/>
      <c r="L31" s="1"/>
      <c r="M31" s="25"/>
      <c r="N31" s="113"/>
      <c r="O31" s="113"/>
      <c r="P31" s="113"/>
      <c r="Q31" s="25"/>
    </row>
    <row r="32" spans="2:17" s="7" customFormat="1" ht="12.75">
      <c r="B32" s="8"/>
      <c r="C32" s="8"/>
      <c r="D32" s="8"/>
      <c r="E32" s="8"/>
      <c r="F32" s="8"/>
      <c r="G32" s="8"/>
      <c r="H32" s="8"/>
      <c r="I32" s="8"/>
      <c r="J32" s="1"/>
      <c r="K32" s="1"/>
      <c r="L32" s="1"/>
      <c r="M32" s="25"/>
      <c r="N32" s="113"/>
      <c r="O32" s="113"/>
      <c r="P32" s="113"/>
      <c r="Q32" s="25"/>
    </row>
    <row r="33" spans="2:17" s="7" customFormat="1" ht="12.75">
      <c r="B33" s="2"/>
      <c r="C33" s="1"/>
      <c r="D33" s="2"/>
      <c r="E33" s="14"/>
      <c r="F33" s="1"/>
      <c r="G33" s="5"/>
      <c r="H33" s="13"/>
      <c r="I33" s="1"/>
      <c r="J33" s="1"/>
      <c r="K33" s="1"/>
      <c r="L33" s="1"/>
      <c r="M33" s="25"/>
      <c r="N33" s="113"/>
      <c r="O33" s="113"/>
      <c r="P33" s="113"/>
      <c r="Q33" s="25"/>
    </row>
    <row r="34" spans="2:17" s="7" customFormat="1" ht="12.75">
      <c r="B34" s="2"/>
      <c r="C34" s="1"/>
      <c r="D34" s="2"/>
      <c r="E34" s="14"/>
      <c r="F34" s="1"/>
      <c r="G34" s="5"/>
      <c r="H34" s="13"/>
      <c r="I34" s="1"/>
      <c r="J34" s="1"/>
      <c r="K34" s="1"/>
      <c r="L34" s="1"/>
      <c r="M34" s="25"/>
      <c r="N34" s="113"/>
      <c r="O34" s="113"/>
      <c r="P34" s="113"/>
      <c r="Q34" s="25"/>
    </row>
    <row r="35" spans="2:17" s="7" customFormat="1" ht="12.75">
      <c r="B35" s="2"/>
      <c r="C35" s="1"/>
      <c r="D35" s="2"/>
      <c r="E35" s="14"/>
      <c r="F35" s="1"/>
      <c r="G35" s="5"/>
      <c r="H35" s="3"/>
      <c r="I35" s="1"/>
      <c r="J35" s="1"/>
      <c r="K35" s="1"/>
      <c r="L35" s="1"/>
      <c r="M35" s="25"/>
      <c r="N35" s="113"/>
      <c r="O35" s="113"/>
      <c r="P35" s="113"/>
      <c r="Q35" s="25"/>
    </row>
    <row r="36" spans="2:17" s="7" customFormat="1" ht="12.75">
      <c r="B36" s="2"/>
      <c r="C36" s="1"/>
      <c r="D36" s="2"/>
      <c r="E36" s="14"/>
      <c r="F36" s="1"/>
      <c r="G36" s="5"/>
      <c r="H36" s="1"/>
      <c r="I36" s="1"/>
      <c r="J36" s="1"/>
      <c r="K36" s="1"/>
      <c r="L36" s="1"/>
      <c r="M36" s="25"/>
      <c r="N36" s="113"/>
      <c r="O36" s="113"/>
      <c r="P36" s="113"/>
      <c r="Q36" s="25"/>
    </row>
    <row r="37" spans="2:17" s="7" customFormat="1" ht="12.75">
      <c r="B37" s="2"/>
      <c r="C37" s="1"/>
      <c r="D37" s="2"/>
      <c r="E37" s="14"/>
      <c r="F37" s="1"/>
      <c r="G37" s="5"/>
      <c r="H37" s="1"/>
      <c r="I37" s="1"/>
      <c r="J37" s="1"/>
      <c r="K37" s="1"/>
      <c r="L37" s="1"/>
      <c r="M37" s="25"/>
      <c r="N37" s="113"/>
      <c r="O37" s="113"/>
      <c r="P37" s="113"/>
      <c r="Q37" s="25"/>
    </row>
    <row r="38" spans="2:17" s="7" customFormat="1" ht="12.75">
      <c r="B38" s="2"/>
      <c r="C38" s="1"/>
      <c r="D38" s="2"/>
      <c r="E38" s="14"/>
      <c r="F38" s="1"/>
      <c r="G38" s="5"/>
      <c r="H38" s="1"/>
      <c r="I38" s="1"/>
      <c r="J38" s="1"/>
      <c r="K38" s="1"/>
      <c r="L38" s="1"/>
      <c r="M38" s="25"/>
      <c r="N38" s="113"/>
      <c r="O38" s="113"/>
      <c r="P38" s="113"/>
      <c r="Q38" s="25"/>
    </row>
    <row r="39" spans="2:17" s="7" customFormat="1" ht="12.75">
      <c r="B39" s="2"/>
      <c r="C39" s="1"/>
      <c r="D39" s="2"/>
      <c r="E39" s="14"/>
      <c r="F39" s="1"/>
      <c r="G39" s="5"/>
      <c r="H39" s="1"/>
      <c r="I39" s="1"/>
      <c r="J39" s="1"/>
      <c r="K39" s="1"/>
      <c r="L39" s="1"/>
      <c r="M39" s="25"/>
      <c r="N39" s="113"/>
      <c r="O39" s="113"/>
      <c r="P39" s="113"/>
      <c r="Q39" s="25"/>
    </row>
    <row r="40" spans="2:17" s="7" customFormat="1" ht="12.75">
      <c r="B40" s="2"/>
      <c r="C40" s="1"/>
      <c r="D40" s="2"/>
      <c r="E40" s="14"/>
      <c r="F40" s="1"/>
      <c r="G40" s="5"/>
      <c r="H40" s="1"/>
      <c r="I40" s="1"/>
      <c r="J40" s="1"/>
      <c r="K40" s="1"/>
      <c r="L40" s="1"/>
      <c r="M40" s="25"/>
      <c r="N40" s="113"/>
      <c r="O40" s="113"/>
      <c r="P40" s="113"/>
      <c r="Q40" s="25"/>
    </row>
    <row r="41" spans="2:17" s="7" customFormat="1" ht="12.75">
      <c r="B41" s="2"/>
      <c r="C41" s="1"/>
      <c r="D41" s="2"/>
      <c r="E41" s="14"/>
      <c r="F41" s="1"/>
      <c r="G41" s="5"/>
      <c r="H41" s="1"/>
      <c r="I41" s="1"/>
      <c r="J41" s="1"/>
      <c r="K41" s="1"/>
      <c r="L41" s="1"/>
      <c r="M41" s="26"/>
      <c r="N41" s="114"/>
      <c r="O41" s="114"/>
      <c r="P41" s="114">
        <f>SUM(O43:P127)</f>
        <v>86</v>
      </c>
      <c r="Q41" s="25"/>
    </row>
    <row r="42" spans="1:17" s="7" customFormat="1" ht="12.75">
      <c r="A42" s="8"/>
      <c r="B42" s="2"/>
      <c r="C42" s="1"/>
      <c r="D42" s="2"/>
      <c r="E42" s="14"/>
      <c r="F42" s="1"/>
      <c r="G42" s="5"/>
      <c r="H42" s="1"/>
      <c r="I42" s="1"/>
      <c r="J42" s="1"/>
      <c r="K42" s="1"/>
      <c r="L42" s="1"/>
      <c r="M42" s="26"/>
      <c r="N42" s="44" t="s">
        <v>32</v>
      </c>
      <c r="O42" s="44" t="s">
        <v>30</v>
      </c>
      <c r="P42" s="44" t="s">
        <v>31</v>
      </c>
      <c r="Q42" s="25"/>
    </row>
    <row r="43" spans="1:17" s="7" customFormat="1" ht="12.75">
      <c r="A43" s="8"/>
      <c r="B43" s="2"/>
      <c r="C43" s="1"/>
      <c r="D43" s="2"/>
      <c r="E43" s="14"/>
      <c r="F43" s="1"/>
      <c r="G43" s="5"/>
      <c r="H43" s="1"/>
      <c r="I43" s="1"/>
      <c r="J43" s="1"/>
      <c r="K43" s="1"/>
      <c r="L43" s="1"/>
      <c r="M43" s="26"/>
      <c r="N43">
        <v>0</v>
      </c>
      <c r="O43" s="146">
        <v>5</v>
      </c>
      <c r="P43" s="146">
        <v>3</v>
      </c>
      <c r="Q43" s="25"/>
    </row>
    <row r="44" spans="1:17" s="7" customFormat="1" ht="12.75">
      <c r="A44" s="8"/>
      <c r="B44" s="2"/>
      <c r="C44" s="1"/>
      <c r="D44" s="2"/>
      <c r="E44" s="14"/>
      <c r="F44" s="1"/>
      <c r="G44" s="5"/>
      <c r="H44" s="1"/>
      <c r="I44" s="1"/>
      <c r="J44" s="1"/>
      <c r="K44" s="1"/>
      <c r="L44" s="1"/>
      <c r="M44" s="26"/>
      <c r="N44">
        <v>1</v>
      </c>
      <c r="O44" s="146">
        <v>0</v>
      </c>
      <c r="P44" s="146">
        <v>2</v>
      </c>
      <c r="Q44" s="25"/>
    </row>
    <row r="45" spans="2:17" s="8" customFormat="1" ht="12.75">
      <c r="B45" s="2"/>
      <c r="C45" s="1"/>
      <c r="D45" s="2"/>
      <c r="E45" s="14"/>
      <c r="F45" s="1"/>
      <c r="G45" s="5"/>
      <c r="H45" s="1"/>
      <c r="I45" s="1"/>
      <c r="J45" s="1"/>
      <c r="K45" s="1"/>
      <c r="L45" s="1"/>
      <c r="M45" s="26"/>
      <c r="N45">
        <v>2</v>
      </c>
      <c r="O45" s="146">
        <v>2</v>
      </c>
      <c r="P45" s="146">
        <v>1</v>
      </c>
      <c r="Q45" s="26"/>
    </row>
    <row r="46" spans="2:17" s="8" customFormat="1" ht="12.75">
      <c r="B46" s="2"/>
      <c r="C46" s="1"/>
      <c r="D46" s="2"/>
      <c r="E46" s="14"/>
      <c r="F46" s="1"/>
      <c r="G46" s="5"/>
      <c r="H46" s="1"/>
      <c r="I46" s="1"/>
      <c r="J46" s="1"/>
      <c r="K46" s="1"/>
      <c r="L46" s="1"/>
      <c r="M46" s="26"/>
      <c r="N46">
        <v>3</v>
      </c>
      <c r="O46" s="146">
        <v>0</v>
      </c>
      <c r="P46" s="146">
        <v>1</v>
      </c>
      <c r="Q46" s="26"/>
    </row>
    <row r="47" spans="1:17" s="8" customFormat="1" ht="12.75">
      <c r="A47" s="1"/>
      <c r="B47" s="2"/>
      <c r="C47" s="1"/>
      <c r="D47" s="2"/>
      <c r="E47" s="14"/>
      <c r="F47" s="1"/>
      <c r="G47" s="5"/>
      <c r="H47" s="1"/>
      <c r="I47" s="1"/>
      <c r="J47" s="1"/>
      <c r="K47" s="1"/>
      <c r="L47" s="1"/>
      <c r="M47" s="26"/>
      <c r="N47">
        <v>4</v>
      </c>
      <c r="O47" s="146">
        <v>1</v>
      </c>
      <c r="P47" s="146">
        <v>1</v>
      </c>
      <c r="Q47" s="26"/>
    </row>
    <row r="48" spans="1:17" s="8" customFormat="1" ht="12.75">
      <c r="A48" s="1"/>
      <c r="B48" s="2"/>
      <c r="C48" s="1"/>
      <c r="D48" s="2"/>
      <c r="E48" s="14"/>
      <c r="F48" s="1"/>
      <c r="G48" s="5"/>
      <c r="H48" s="1"/>
      <c r="I48" s="1"/>
      <c r="J48" s="1"/>
      <c r="K48" s="1"/>
      <c r="L48" s="1"/>
      <c r="M48" s="26"/>
      <c r="N48">
        <v>5</v>
      </c>
      <c r="O48" s="146">
        <v>0</v>
      </c>
      <c r="P48" s="146">
        <v>0</v>
      </c>
      <c r="Q48" s="26"/>
    </row>
    <row r="49" spans="1:17" s="8" customFormat="1" ht="12.75">
      <c r="A49" s="1"/>
      <c r="B49" s="2"/>
      <c r="C49" s="1"/>
      <c r="D49" s="2"/>
      <c r="E49" s="14"/>
      <c r="F49" s="1"/>
      <c r="G49" s="5"/>
      <c r="H49" s="1"/>
      <c r="I49" s="1"/>
      <c r="J49" s="1"/>
      <c r="K49" s="1"/>
      <c r="L49" s="1"/>
      <c r="M49" s="26"/>
      <c r="N49">
        <v>6</v>
      </c>
      <c r="O49" s="146">
        <v>0</v>
      </c>
      <c r="P49" s="146">
        <v>3</v>
      </c>
      <c r="Q49" s="26"/>
    </row>
    <row r="50" spans="1:17" s="8" customFormat="1" ht="12.75">
      <c r="A50" s="1"/>
      <c r="B50" s="2"/>
      <c r="C50" s="1"/>
      <c r="D50" s="2"/>
      <c r="E50" s="14"/>
      <c r="F50" s="1"/>
      <c r="G50" s="5"/>
      <c r="H50" s="1"/>
      <c r="I50" s="1"/>
      <c r="J50" s="1"/>
      <c r="K50" s="1"/>
      <c r="L50" s="1"/>
      <c r="M50" s="26"/>
      <c r="N50">
        <v>7</v>
      </c>
      <c r="O50" s="146">
        <v>0</v>
      </c>
      <c r="P50" s="146">
        <v>0</v>
      </c>
      <c r="Q50" s="26"/>
    </row>
    <row r="51" spans="1:17" s="8" customFormat="1" ht="12.75">
      <c r="A51" s="1"/>
      <c r="B51" s="2"/>
      <c r="C51" s="1"/>
      <c r="D51" s="2"/>
      <c r="E51" s="14"/>
      <c r="F51" s="1"/>
      <c r="G51" s="5"/>
      <c r="H51" s="1"/>
      <c r="I51" s="1"/>
      <c r="J51" s="1"/>
      <c r="K51" s="1"/>
      <c r="L51" s="1"/>
      <c r="M51" s="26"/>
      <c r="N51">
        <v>8</v>
      </c>
      <c r="O51" s="146">
        <v>0</v>
      </c>
      <c r="P51" s="146">
        <v>0</v>
      </c>
      <c r="Q51" s="26"/>
    </row>
    <row r="52" spans="1:17" s="8" customFormat="1" ht="12.75">
      <c r="A52" s="1"/>
      <c r="B52" s="2"/>
      <c r="C52" s="1"/>
      <c r="D52" s="2"/>
      <c r="E52" s="14"/>
      <c r="F52" s="1"/>
      <c r="G52" s="5"/>
      <c r="H52" s="1"/>
      <c r="I52" s="1"/>
      <c r="J52" s="1"/>
      <c r="K52" s="1"/>
      <c r="L52" s="1"/>
      <c r="M52" s="26"/>
      <c r="N52">
        <v>9</v>
      </c>
      <c r="O52" s="146">
        <v>0</v>
      </c>
      <c r="P52" s="146">
        <v>0</v>
      </c>
      <c r="Q52" s="26"/>
    </row>
    <row r="53" spans="1:17" s="8" customFormat="1" ht="12.75">
      <c r="A53" s="1"/>
      <c r="B53" s="2"/>
      <c r="C53" s="1"/>
      <c r="D53" s="2"/>
      <c r="E53" s="14"/>
      <c r="F53" s="1"/>
      <c r="G53" s="5"/>
      <c r="H53" s="1"/>
      <c r="I53" s="1"/>
      <c r="J53" s="1"/>
      <c r="K53" s="1"/>
      <c r="L53" s="1"/>
      <c r="M53" s="26"/>
      <c r="N53">
        <v>10</v>
      </c>
      <c r="O53" s="146">
        <v>0</v>
      </c>
      <c r="P53" s="146">
        <v>1</v>
      </c>
      <c r="Q53" s="26"/>
    </row>
    <row r="54" spans="1:17" s="8" customFormat="1" ht="12.75">
      <c r="A54" s="1"/>
      <c r="B54" s="2"/>
      <c r="C54" s="1"/>
      <c r="D54" s="2"/>
      <c r="E54" s="14"/>
      <c r="F54" s="1"/>
      <c r="G54" s="5"/>
      <c r="H54" s="1"/>
      <c r="I54" s="1"/>
      <c r="J54" s="1"/>
      <c r="K54" s="1"/>
      <c r="L54" s="1"/>
      <c r="M54" s="26"/>
      <c r="N54">
        <v>11</v>
      </c>
      <c r="O54" s="146">
        <v>0</v>
      </c>
      <c r="P54" s="146">
        <v>0</v>
      </c>
      <c r="Q54" s="46"/>
    </row>
    <row r="55" spans="1:17" s="8" customFormat="1" ht="12.75">
      <c r="A55" s="1"/>
      <c r="B55" s="2"/>
      <c r="C55" s="1"/>
      <c r="D55" s="2"/>
      <c r="E55" s="14"/>
      <c r="F55" s="1"/>
      <c r="G55" s="5"/>
      <c r="H55" s="1"/>
      <c r="I55" s="1"/>
      <c r="J55" s="1"/>
      <c r="K55" s="1"/>
      <c r="L55" s="1"/>
      <c r="M55" s="26"/>
      <c r="N55">
        <v>12</v>
      </c>
      <c r="O55" s="146">
        <v>1</v>
      </c>
      <c r="P55" s="146">
        <v>1</v>
      </c>
      <c r="Q55" s="26"/>
    </row>
    <row r="56" spans="1:17" s="8" customFormat="1" ht="12.75">
      <c r="A56" s="1"/>
      <c r="B56" s="2"/>
      <c r="C56" s="1"/>
      <c r="D56" s="2"/>
      <c r="E56" s="14"/>
      <c r="F56" s="1"/>
      <c r="G56" s="5"/>
      <c r="H56" s="1"/>
      <c r="I56" s="1"/>
      <c r="J56" s="1"/>
      <c r="K56" s="1"/>
      <c r="L56" s="1"/>
      <c r="M56" s="26"/>
      <c r="N56">
        <v>13</v>
      </c>
      <c r="O56" s="146">
        <v>2</v>
      </c>
      <c r="P56" s="146">
        <v>0</v>
      </c>
      <c r="Q56" s="26"/>
    </row>
    <row r="57" spans="1:17" s="8" customFormat="1" ht="12.75">
      <c r="A57" s="1"/>
      <c r="B57" s="2"/>
      <c r="C57" s="1"/>
      <c r="D57" s="2"/>
      <c r="E57" s="14"/>
      <c r="F57" s="1"/>
      <c r="G57" s="5"/>
      <c r="H57" s="1"/>
      <c r="I57" s="1"/>
      <c r="J57" s="1"/>
      <c r="K57" s="1"/>
      <c r="L57" s="1"/>
      <c r="M57" s="26"/>
      <c r="N57">
        <v>14</v>
      </c>
      <c r="O57" s="146">
        <v>0</v>
      </c>
      <c r="P57" s="146">
        <v>0</v>
      </c>
      <c r="Q57" s="26"/>
    </row>
    <row r="58" spans="1:17" s="8" customFormat="1" ht="12.75">
      <c r="A58" s="1"/>
      <c r="B58" s="2"/>
      <c r="C58" s="1"/>
      <c r="D58" s="2"/>
      <c r="E58" s="14"/>
      <c r="F58" s="1"/>
      <c r="G58" s="5"/>
      <c r="H58" s="1"/>
      <c r="I58" s="1"/>
      <c r="J58" s="1"/>
      <c r="K58" s="1"/>
      <c r="L58" s="1"/>
      <c r="M58" s="26"/>
      <c r="N58">
        <v>15</v>
      </c>
      <c r="O58" s="146">
        <v>0</v>
      </c>
      <c r="P58" s="146">
        <v>0</v>
      </c>
      <c r="Q58" s="26"/>
    </row>
    <row r="59" spans="1:17" s="8" customFormat="1" ht="12.75">
      <c r="A59" s="1"/>
      <c r="B59" s="2"/>
      <c r="C59" s="1"/>
      <c r="D59" s="2"/>
      <c r="E59" s="14"/>
      <c r="F59" s="1"/>
      <c r="G59" s="5"/>
      <c r="H59" s="1"/>
      <c r="I59" s="1"/>
      <c r="J59" s="1"/>
      <c r="K59" s="1"/>
      <c r="L59" s="1"/>
      <c r="M59" s="26"/>
      <c r="N59">
        <v>16</v>
      </c>
      <c r="O59" s="146">
        <v>0</v>
      </c>
      <c r="P59" s="146">
        <v>0</v>
      </c>
      <c r="Q59" s="26"/>
    </row>
    <row r="60" spans="1:17" s="8" customFormat="1" ht="12.75">
      <c r="A60" s="1"/>
      <c r="B60" s="2"/>
      <c r="C60" s="1"/>
      <c r="D60" s="2"/>
      <c r="E60" s="14"/>
      <c r="F60" s="1"/>
      <c r="G60" s="5"/>
      <c r="H60" s="1"/>
      <c r="I60" s="1"/>
      <c r="J60" s="1"/>
      <c r="K60" s="1"/>
      <c r="L60" s="1"/>
      <c r="M60" s="26"/>
      <c r="N60">
        <v>17</v>
      </c>
      <c r="O60" s="146">
        <v>1</v>
      </c>
      <c r="P60" s="146">
        <v>0</v>
      </c>
      <c r="Q60" s="28"/>
    </row>
    <row r="61" spans="1:17" s="8" customFormat="1" ht="12.75">
      <c r="A61" s="1"/>
      <c r="B61" s="2"/>
      <c r="C61" s="1"/>
      <c r="D61" s="2"/>
      <c r="E61" s="14"/>
      <c r="F61" s="1"/>
      <c r="G61" s="5"/>
      <c r="H61" s="1"/>
      <c r="I61" s="1"/>
      <c r="J61" s="1"/>
      <c r="K61" s="1"/>
      <c r="L61" s="1"/>
      <c r="M61" s="26"/>
      <c r="N61">
        <v>18</v>
      </c>
      <c r="O61" s="146">
        <v>0</v>
      </c>
      <c r="P61" s="146">
        <v>0</v>
      </c>
      <c r="Q61" s="26"/>
    </row>
    <row r="62" spans="1:17" s="8" customFormat="1" ht="12.75">
      <c r="A62" s="1"/>
      <c r="B62" s="2"/>
      <c r="C62" s="1"/>
      <c r="D62" s="2"/>
      <c r="E62" s="14"/>
      <c r="F62" s="1"/>
      <c r="G62" s="5"/>
      <c r="H62" s="1"/>
      <c r="I62" s="1"/>
      <c r="J62" s="1"/>
      <c r="K62" s="1"/>
      <c r="L62" s="1"/>
      <c r="M62" s="26"/>
      <c r="N62">
        <v>19</v>
      </c>
      <c r="O62" s="146">
        <v>0</v>
      </c>
      <c r="P62" s="146">
        <v>0</v>
      </c>
      <c r="Q62" s="26"/>
    </row>
    <row r="63" spans="1:17" s="8" customFormat="1" ht="12.75">
      <c r="A63" s="1"/>
      <c r="B63" s="2"/>
      <c r="C63" s="1"/>
      <c r="D63" s="2"/>
      <c r="E63" s="14"/>
      <c r="F63" s="1"/>
      <c r="G63" s="5"/>
      <c r="H63" s="1"/>
      <c r="I63" s="1"/>
      <c r="J63" s="1"/>
      <c r="K63" s="1"/>
      <c r="L63" s="1"/>
      <c r="M63" s="26"/>
      <c r="N63">
        <v>20</v>
      </c>
      <c r="O63" s="146">
        <v>1</v>
      </c>
      <c r="P63" s="146">
        <v>0</v>
      </c>
      <c r="Q63" s="26"/>
    </row>
    <row r="64" spans="1:17" s="8" customFormat="1" ht="12.75">
      <c r="A64" s="1"/>
      <c r="B64" s="2"/>
      <c r="C64" s="1"/>
      <c r="D64" s="2"/>
      <c r="E64" s="14"/>
      <c r="F64" s="1"/>
      <c r="G64" s="5"/>
      <c r="H64" s="1"/>
      <c r="I64" s="1"/>
      <c r="J64" s="1"/>
      <c r="K64" s="1"/>
      <c r="L64" s="1"/>
      <c r="M64" s="26"/>
      <c r="N64">
        <v>21</v>
      </c>
      <c r="O64" s="146">
        <v>1</v>
      </c>
      <c r="P64" s="146">
        <v>1</v>
      </c>
      <c r="Q64" s="26"/>
    </row>
    <row r="65" spans="1:17" s="8" customFormat="1" ht="12.75">
      <c r="A65" s="1"/>
      <c r="B65" s="2"/>
      <c r="C65" s="1"/>
      <c r="D65" s="2"/>
      <c r="E65" s="14"/>
      <c r="F65" s="1"/>
      <c r="G65" s="5"/>
      <c r="H65" s="1"/>
      <c r="I65" s="1"/>
      <c r="J65" s="1"/>
      <c r="K65" s="1"/>
      <c r="L65" s="1"/>
      <c r="M65" s="26"/>
      <c r="N65">
        <v>22</v>
      </c>
      <c r="O65" s="146">
        <v>2</v>
      </c>
      <c r="P65" s="146">
        <v>0</v>
      </c>
      <c r="Q65" s="26"/>
    </row>
    <row r="66" spans="1:17" s="8" customFormat="1" ht="12.75">
      <c r="A66" s="1"/>
      <c r="B66" s="2"/>
      <c r="C66" s="1"/>
      <c r="D66" s="2"/>
      <c r="E66" s="14"/>
      <c r="F66" s="1"/>
      <c r="G66" s="5"/>
      <c r="H66" s="1"/>
      <c r="I66" s="1"/>
      <c r="J66" s="1"/>
      <c r="K66" s="1"/>
      <c r="L66" s="1"/>
      <c r="M66" s="26"/>
      <c r="N66">
        <v>23</v>
      </c>
      <c r="O66" s="146">
        <v>2</v>
      </c>
      <c r="P66" s="146">
        <v>0</v>
      </c>
      <c r="Q66" s="28"/>
    </row>
    <row r="67" spans="1:17" s="8" customFormat="1" ht="12.75">
      <c r="A67" s="1"/>
      <c r="B67" s="2"/>
      <c r="C67" s="1"/>
      <c r="D67" s="2"/>
      <c r="E67" s="14"/>
      <c r="F67" s="1"/>
      <c r="G67" s="5"/>
      <c r="H67" s="1"/>
      <c r="I67" s="1"/>
      <c r="J67" s="1"/>
      <c r="K67" s="1"/>
      <c r="L67" s="1"/>
      <c r="M67" s="26"/>
      <c r="N67">
        <v>24</v>
      </c>
      <c r="O67" s="146">
        <v>3</v>
      </c>
      <c r="P67" s="146">
        <v>0</v>
      </c>
      <c r="Q67" s="26"/>
    </row>
    <row r="68" spans="1:17" s="8" customFormat="1" ht="12.75">
      <c r="A68" s="1"/>
      <c r="B68" s="2"/>
      <c r="C68" s="1"/>
      <c r="D68" s="2"/>
      <c r="E68" s="14"/>
      <c r="F68" s="1"/>
      <c r="G68" s="5"/>
      <c r="H68" s="1"/>
      <c r="I68" s="1"/>
      <c r="J68" s="1"/>
      <c r="K68" s="1"/>
      <c r="L68" s="1"/>
      <c r="M68" s="26"/>
      <c r="N68">
        <v>25</v>
      </c>
      <c r="O68" s="146">
        <v>1</v>
      </c>
      <c r="P68" s="146">
        <v>3</v>
      </c>
      <c r="Q68" s="26"/>
    </row>
    <row r="69" spans="1:17" s="8" customFormat="1" ht="12.75">
      <c r="A69" s="1"/>
      <c r="B69" s="2"/>
      <c r="C69" s="1"/>
      <c r="D69" s="2"/>
      <c r="E69" s="14"/>
      <c r="F69" s="1"/>
      <c r="G69" s="5"/>
      <c r="H69" s="1"/>
      <c r="I69" s="1"/>
      <c r="J69" s="1"/>
      <c r="K69" s="1"/>
      <c r="L69" s="1"/>
      <c r="M69" s="26"/>
      <c r="N69">
        <v>26</v>
      </c>
      <c r="O69" s="146">
        <v>2</v>
      </c>
      <c r="P69" s="146">
        <v>1</v>
      </c>
      <c r="Q69" s="26"/>
    </row>
    <row r="70" spans="1:17" s="8" customFormat="1" ht="12.75">
      <c r="A70" s="1"/>
      <c r="B70" s="2"/>
      <c r="C70" s="1"/>
      <c r="D70" s="2"/>
      <c r="E70" s="14"/>
      <c r="F70" s="1"/>
      <c r="G70" s="5"/>
      <c r="H70" s="1"/>
      <c r="I70" s="1"/>
      <c r="J70" s="1"/>
      <c r="K70" s="1"/>
      <c r="L70" s="1"/>
      <c r="M70" s="26"/>
      <c r="N70">
        <v>27</v>
      </c>
      <c r="O70" s="146">
        <v>1</v>
      </c>
      <c r="P70" s="146">
        <v>2</v>
      </c>
      <c r="Q70" s="26"/>
    </row>
    <row r="71" spans="1:17" s="8" customFormat="1" ht="12.75">
      <c r="A71" s="1"/>
      <c r="B71" s="2"/>
      <c r="C71" s="1"/>
      <c r="D71" s="2"/>
      <c r="E71" s="14"/>
      <c r="F71" s="1"/>
      <c r="G71" s="5"/>
      <c r="H71" s="1"/>
      <c r="I71" s="1"/>
      <c r="J71" s="1"/>
      <c r="K71" s="1"/>
      <c r="L71" s="1"/>
      <c r="M71" s="26"/>
      <c r="N71">
        <v>28</v>
      </c>
      <c r="O71" s="146">
        <v>1</v>
      </c>
      <c r="P71" s="146">
        <v>0</v>
      </c>
      <c r="Q71" s="26"/>
    </row>
    <row r="72" spans="1:17" s="8" customFormat="1" ht="12.75">
      <c r="A72" s="1"/>
      <c r="B72" s="2"/>
      <c r="C72" s="1"/>
      <c r="D72" s="2"/>
      <c r="E72" s="14"/>
      <c r="F72" s="1"/>
      <c r="G72" s="5"/>
      <c r="H72" s="1"/>
      <c r="I72" s="1"/>
      <c r="J72" s="1"/>
      <c r="K72" s="1"/>
      <c r="L72" s="1"/>
      <c r="M72" s="26"/>
      <c r="N72">
        <v>29</v>
      </c>
      <c r="O72" s="146">
        <v>1</v>
      </c>
      <c r="P72" s="146">
        <v>0</v>
      </c>
      <c r="Q72" s="26"/>
    </row>
    <row r="73" spans="1:17" s="8" customFormat="1" ht="12.75">
      <c r="A73" s="1"/>
      <c r="B73" s="2"/>
      <c r="C73" s="1"/>
      <c r="D73" s="2"/>
      <c r="E73" s="14"/>
      <c r="F73" s="1"/>
      <c r="G73" s="5"/>
      <c r="H73" s="1"/>
      <c r="I73" s="1"/>
      <c r="J73" s="1"/>
      <c r="K73" s="1"/>
      <c r="L73" s="1"/>
      <c r="M73" s="27"/>
      <c r="N73">
        <v>30</v>
      </c>
      <c r="O73" s="146">
        <v>3</v>
      </c>
      <c r="P73" s="146">
        <v>1</v>
      </c>
      <c r="Q73" s="26"/>
    </row>
    <row r="74" spans="1:17" s="8" customFormat="1" ht="12.75">
      <c r="A74" s="1"/>
      <c r="B74" s="2"/>
      <c r="C74" s="1"/>
      <c r="D74" s="2"/>
      <c r="E74" s="14"/>
      <c r="F74" s="1"/>
      <c r="G74" s="5"/>
      <c r="H74" s="1"/>
      <c r="I74" s="1"/>
      <c r="J74" s="1"/>
      <c r="K74" s="1"/>
      <c r="L74" s="1"/>
      <c r="M74" s="27"/>
      <c r="N74">
        <v>31</v>
      </c>
      <c r="O74" s="146">
        <v>1</v>
      </c>
      <c r="P74" s="146">
        <v>0</v>
      </c>
      <c r="Q74" s="28"/>
    </row>
    <row r="75" spans="1:17" s="8" customFormat="1" ht="12.75">
      <c r="A75" s="1"/>
      <c r="B75" s="2"/>
      <c r="C75" s="1"/>
      <c r="D75" s="2"/>
      <c r="E75" s="14"/>
      <c r="F75" s="1"/>
      <c r="G75" s="5"/>
      <c r="H75" s="1"/>
      <c r="I75" s="1"/>
      <c r="J75" s="1"/>
      <c r="K75" s="1"/>
      <c r="L75" s="1"/>
      <c r="M75" s="27"/>
      <c r="N75">
        <v>32</v>
      </c>
      <c r="O75" s="146">
        <v>3</v>
      </c>
      <c r="P75" s="146">
        <v>0</v>
      </c>
      <c r="Q75" s="26"/>
    </row>
    <row r="76" spans="1:17" s="8" customFormat="1" ht="12.75">
      <c r="A76" s="1"/>
      <c r="B76" s="2"/>
      <c r="C76" s="1"/>
      <c r="D76" s="2"/>
      <c r="E76" s="14"/>
      <c r="F76" s="1"/>
      <c r="G76" s="5"/>
      <c r="H76" s="1"/>
      <c r="I76" s="1"/>
      <c r="J76" s="1"/>
      <c r="K76" s="1"/>
      <c r="L76" s="1"/>
      <c r="M76" s="27"/>
      <c r="N76">
        <v>33</v>
      </c>
      <c r="O76" s="146">
        <v>3</v>
      </c>
      <c r="P76" s="146">
        <v>0</v>
      </c>
      <c r="Q76" s="26"/>
    </row>
    <row r="77" spans="1:17" s="8" customFormat="1" ht="12.75">
      <c r="A77" s="1"/>
      <c r="B77" s="2"/>
      <c r="C77" s="1"/>
      <c r="D77" s="2"/>
      <c r="E77" s="14"/>
      <c r="F77" s="1"/>
      <c r="G77" s="5"/>
      <c r="H77" s="1"/>
      <c r="I77" s="1"/>
      <c r="J77" s="1"/>
      <c r="K77" s="1"/>
      <c r="L77" s="1"/>
      <c r="M77" s="27"/>
      <c r="N77">
        <v>34</v>
      </c>
      <c r="O77" s="146">
        <v>3</v>
      </c>
      <c r="P77" s="146">
        <v>0</v>
      </c>
      <c r="Q77" s="26"/>
    </row>
    <row r="78" spans="1:17" s="8" customFormat="1" ht="12.75">
      <c r="A78" s="1"/>
      <c r="B78" s="2"/>
      <c r="C78" s="1"/>
      <c r="D78" s="2"/>
      <c r="E78" s="14"/>
      <c r="F78" s="1"/>
      <c r="G78" s="5"/>
      <c r="H78" s="1"/>
      <c r="I78" s="1"/>
      <c r="J78" s="1"/>
      <c r="K78" s="1"/>
      <c r="L78" s="1"/>
      <c r="M78" s="27"/>
      <c r="N78">
        <v>35</v>
      </c>
      <c r="O78" s="146">
        <v>0</v>
      </c>
      <c r="P78" s="146">
        <v>1</v>
      </c>
      <c r="Q78" s="26"/>
    </row>
    <row r="79" spans="1:17" s="8" customFormat="1" ht="12.75">
      <c r="A79" s="1"/>
      <c r="B79" s="2"/>
      <c r="C79" s="1"/>
      <c r="D79" s="2"/>
      <c r="E79" s="14"/>
      <c r="F79" s="1"/>
      <c r="G79" s="5"/>
      <c r="H79" s="1"/>
      <c r="I79" s="1"/>
      <c r="J79" s="1"/>
      <c r="K79" s="1"/>
      <c r="L79" s="1"/>
      <c r="M79" s="27"/>
      <c r="N79">
        <v>36</v>
      </c>
      <c r="O79" s="146">
        <v>0</v>
      </c>
      <c r="P79" s="146">
        <v>0</v>
      </c>
      <c r="Q79" s="26"/>
    </row>
    <row r="80" spans="1:17" s="8" customFormat="1" ht="12.75">
      <c r="A80" s="1"/>
      <c r="B80" s="2"/>
      <c r="C80" s="1"/>
      <c r="D80" s="2"/>
      <c r="E80" s="14"/>
      <c r="F80" s="1"/>
      <c r="G80" s="5"/>
      <c r="H80" s="1"/>
      <c r="I80" s="1"/>
      <c r="J80" s="1"/>
      <c r="K80" s="1"/>
      <c r="L80" s="1"/>
      <c r="M80" s="27"/>
      <c r="N80">
        <v>37</v>
      </c>
      <c r="O80" s="146">
        <v>3</v>
      </c>
      <c r="P80" s="146">
        <v>0</v>
      </c>
      <c r="Q80" s="26"/>
    </row>
    <row r="81" spans="1:17" s="8" customFormat="1" ht="12.75">
      <c r="A81" s="1"/>
      <c r="B81" s="2"/>
      <c r="C81" s="1"/>
      <c r="D81" s="2"/>
      <c r="E81" s="14"/>
      <c r="F81" s="1"/>
      <c r="G81" s="5"/>
      <c r="H81" s="1"/>
      <c r="I81" s="1"/>
      <c r="J81" s="1"/>
      <c r="K81" s="1"/>
      <c r="L81" s="1"/>
      <c r="M81" s="27"/>
      <c r="N81">
        <v>38</v>
      </c>
      <c r="O81" s="146">
        <v>4</v>
      </c>
      <c r="P81" s="146">
        <v>0</v>
      </c>
      <c r="Q81" s="26"/>
    </row>
    <row r="82" spans="1:17" s="8" customFormat="1" ht="12.75">
      <c r="A82" s="1"/>
      <c r="B82" s="2"/>
      <c r="C82" s="1"/>
      <c r="D82" s="2"/>
      <c r="E82" s="14"/>
      <c r="F82" s="1"/>
      <c r="G82" s="5"/>
      <c r="H82" s="1"/>
      <c r="I82" s="1"/>
      <c r="J82" s="1"/>
      <c r="K82" s="1"/>
      <c r="L82" s="1"/>
      <c r="M82" s="27"/>
      <c r="N82">
        <v>39</v>
      </c>
      <c r="O82" s="146">
        <v>3</v>
      </c>
      <c r="P82" s="146">
        <v>0</v>
      </c>
      <c r="Q82" s="26"/>
    </row>
    <row r="83" spans="1:17" s="8" customFormat="1" ht="12.75">
      <c r="A83" s="1"/>
      <c r="B83" s="2"/>
      <c r="C83" s="1"/>
      <c r="D83" s="2"/>
      <c r="E83" s="14"/>
      <c r="F83" s="1"/>
      <c r="G83" s="5"/>
      <c r="H83" s="1"/>
      <c r="I83" s="1"/>
      <c r="J83" s="1"/>
      <c r="K83" s="1"/>
      <c r="L83" s="1"/>
      <c r="M83" s="27"/>
      <c r="N83">
        <v>40</v>
      </c>
      <c r="O83" s="146">
        <v>1</v>
      </c>
      <c r="P83" s="146">
        <v>0</v>
      </c>
      <c r="Q83" s="26"/>
    </row>
    <row r="84" spans="1:17" s="8" customFormat="1" ht="12.75">
      <c r="A84" s="1"/>
      <c r="B84" s="2"/>
      <c r="C84" s="1"/>
      <c r="D84" s="2"/>
      <c r="E84" s="14"/>
      <c r="F84" s="1"/>
      <c r="G84" s="5"/>
      <c r="H84" s="1"/>
      <c r="I84" s="1"/>
      <c r="J84" s="1"/>
      <c r="K84" s="1"/>
      <c r="L84" s="1"/>
      <c r="M84" s="27"/>
      <c r="N84">
        <v>41</v>
      </c>
      <c r="O84" s="146">
        <v>1</v>
      </c>
      <c r="P84" s="146">
        <v>0</v>
      </c>
      <c r="Q84" s="26"/>
    </row>
    <row r="85" spans="1:17" s="8" customFormat="1" ht="12.75">
      <c r="A85" s="1"/>
      <c r="B85" s="2"/>
      <c r="C85" s="1"/>
      <c r="D85" s="2"/>
      <c r="E85" s="14"/>
      <c r="F85" s="1"/>
      <c r="G85" s="5"/>
      <c r="H85" s="1"/>
      <c r="I85" s="1"/>
      <c r="J85" s="1"/>
      <c r="K85" s="1"/>
      <c r="L85" s="1"/>
      <c r="M85" s="27"/>
      <c r="N85">
        <v>42</v>
      </c>
      <c r="O85" s="146">
        <v>1</v>
      </c>
      <c r="P85" s="146">
        <v>0</v>
      </c>
      <c r="Q85" s="26"/>
    </row>
    <row r="86" spans="1:17" s="8" customFormat="1" ht="12.75">
      <c r="A86" s="1"/>
      <c r="B86" s="2"/>
      <c r="C86" s="1"/>
      <c r="D86" s="2"/>
      <c r="E86" s="14"/>
      <c r="F86" s="1"/>
      <c r="G86" s="5"/>
      <c r="H86" s="1"/>
      <c r="I86" s="1"/>
      <c r="J86" s="1"/>
      <c r="K86" s="1"/>
      <c r="L86" s="1"/>
      <c r="M86" s="27"/>
      <c r="N86">
        <v>43</v>
      </c>
      <c r="O86" s="146">
        <v>0</v>
      </c>
      <c r="P86" s="146">
        <v>1</v>
      </c>
      <c r="Q86" s="26"/>
    </row>
    <row r="87" spans="1:17" s="8" customFormat="1" ht="12.75">
      <c r="A87" s="1"/>
      <c r="B87" s="2"/>
      <c r="C87" s="1"/>
      <c r="D87" s="2"/>
      <c r="E87" s="14"/>
      <c r="F87" s="1"/>
      <c r="G87" s="5"/>
      <c r="H87" s="1"/>
      <c r="I87" s="1"/>
      <c r="J87" s="1"/>
      <c r="K87" s="1"/>
      <c r="L87" s="1"/>
      <c r="M87" s="27"/>
      <c r="N87">
        <v>44</v>
      </c>
      <c r="O87" s="146">
        <v>1</v>
      </c>
      <c r="P87" s="146">
        <v>0</v>
      </c>
      <c r="Q87" s="26"/>
    </row>
    <row r="88" spans="1:17" s="8" customFormat="1" ht="12.75">
      <c r="A88" s="1"/>
      <c r="B88" s="2"/>
      <c r="C88" s="1"/>
      <c r="D88" s="2"/>
      <c r="E88" s="14"/>
      <c r="F88" s="1"/>
      <c r="G88" s="5"/>
      <c r="H88" s="1"/>
      <c r="I88" s="1"/>
      <c r="J88" s="1"/>
      <c r="K88" s="1"/>
      <c r="L88" s="1"/>
      <c r="M88" s="27"/>
      <c r="N88">
        <v>45</v>
      </c>
      <c r="O88" s="146">
        <v>0</v>
      </c>
      <c r="P88" s="146">
        <v>0</v>
      </c>
      <c r="Q88" s="26"/>
    </row>
    <row r="89" spans="1:17" s="8" customFormat="1" ht="12.75">
      <c r="A89" s="1"/>
      <c r="B89" s="2"/>
      <c r="C89" s="1"/>
      <c r="D89" s="2"/>
      <c r="E89" s="14"/>
      <c r="F89" s="1"/>
      <c r="G89" s="5"/>
      <c r="H89" s="1"/>
      <c r="I89" s="1"/>
      <c r="J89" s="1"/>
      <c r="K89" s="1"/>
      <c r="L89" s="1"/>
      <c r="M89" s="27"/>
      <c r="N89">
        <v>46</v>
      </c>
      <c r="O89" s="146">
        <v>1</v>
      </c>
      <c r="P89" s="146">
        <v>0</v>
      </c>
      <c r="Q89" s="26"/>
    </row>
    <row r="90" spans="1:17" s="8" customFormat="1" ht="12.75">
      <c r="A90" s="1"/>
      <c r="B90" s="2"/>
      <c r="C90" s="1"/>
      <c r="D90" s="2"/>
      <c r="E90" s="14"/>
      <c r="F90" s="1"/>
      <c r="G90" s="5"/>
      <c r="H90" s="1"/>
      <c r="I90" s="1"/>
      <c r="J90" s="1"/>
      <c r="K90" s="1"/>
      <c r="L90" s="1"/>
      <c r="M90" s="27"/>
      <c r="N90">
        <v>47</v>
      </c>
      <c r="O90" s="146">
        <v>0</v>
      </c>
      <c r="P90" s="146">
        <v>0</v>
      </c>
      <c r="Q90" s="26"/>
    </row>
    <row r="91" spans="13:16" ht="12.75">
      <c r="M91" s="27"/>
      <c r="N91">
        <v>48</v>
      </c>
      <c r="O91" s="146">
        <v>1</v>
      </c>
      <c r="P91" s="146">
        <v>0</v>
      </c>
    </row>
    <row r="92" spans="13:16" ht="12.75">
      <c r="M92" s="27"/>
      <c r="N92">
        <v>49</v>
      </c>
      <c r="O92" s="146">
        <v>0</v>
      </c>
      <c r="P92" s="146">
        <v>1</v>
      </c>
    </row>
    <row r="93" spans="14:16" ht="12.75">
      <c r="N93">
        <v>50</v>
      </c>
      <c r="O93" s="146">
        <v>1</v>
      </c>
      <c r="P93" s="146">
        <v>0</v>
      </c>
    </row>
    <row r="94" spans="14:16" ht="12.75">
      <c r="N94">
        <v>51</v>
      </c>
      <c r="O94" s="146">
        <v>1</v>
      </c>
      <c r="P94" s="146">
        <v>0</v>
      </c>
    </row>
    <row r="95" spans="14:16" ht="12.75">
      <c r="N95">
        <v>52</v>
      </c>
      <c r="O95" s="146">
        <v>1</v>
      </c>
      <c r="P95" s="146">
        <v>0</v>
      </c>
    </row>
    <row r="96" spans="14:16" ht="12.75">
      <c r="N96">
        <v>53</v>
      </c>
      <c r="O96" s="146">
        <v>0</v>
      </c>
      <c r="P96" s="146">
        <v>0</v>
      </c>
    </row>
    <row r="97" spans="14:16" ht="12.75">
      <c r="N97">
        <v>54</v>
      </c>
      <c r="O97" s="146">
        <v>0</v>
      </c>
      <c r="P97" s="146">
        <v>0</v>
      </c>
    </row>
    <row r="98" spans="14:16" ht="12.75">
      <c r="N98">
        <v>55</v>
      </c>
      <c r="O98" s="146">
        <v>0</v>
      </c>
      <c r="P98" s="146">
        <v>0</v>
      </c>
    </row>
    <row r="99" spans="14:16" ht="12.75">
      <c r="N99">
        <v>56</v>
      </c>
      <c r="O99" s="146">
        <v>1</v>
      </c>
      <c r="P99" s="146">
        <v>0</v>
      </c>
    </row>
    <row r="100" spans="14:16" ht="12.75">
      <c r="N100">
        <v>57</v>
      </c>
      <c r="O100" s="146">
        <v>2</v>
      </c>
      <c r="P100" s="146">
        <v>0</v>
      </c>
    </row>
    <row r="101" spans="14:16" ht="12.75">
      <c r="N101"/>
      <c r="O101" s="146"/>
      <c r="P101" s="146"/>
    </row>
    <row r="102" spans="14:16" ht="12.75">
      <c r="N102"/>
      <c r="O102" s="146"/>
      <c r="P102" s="146"/>
    </row>
    <row r="103" spans="14:16" ht="12.75">
      <c r="N103"/>
      <c r="O103" s="146"/>
      <c r="P103" s="146"/>
    </row>
    <row r="104" spans="14:16" ht="12.75">
      <c r="N104"/>
      <c r="O104" s="146"/>
      <c r="P104" s="146"/>
    </row>
    <row r="105" spans="14:16" ht="12.75">
      <c r="N105"/>
      <c r="O105" s="146"/>
      <c r="P105" s="146"/>
    </row>
    <row r="106" spans="14:16" ht="12.75">
      <c r="N106"/>
      <c r="O106" s="146"/>
      <c r="P106" s="146"/>
    </row>
    <row r="107" spans="14:16" ht="12.75">
      <c r="N107"/>
      <c r="O107" s="146"/>
      <c r="P107" s="146"/>
    </row>
    <row r="108" spans="14:16" ht="12.75">
      <c r="N108" s="45"/>
      <c r="O108" s="46"/>
      <c r="P108" s="46"/>
    </row>
    <row r="109" spans="14:16" ht="12.75">
      <c r="N109" s="45"/>
      <c r="O109" s="46"/>
      <c r="P109" s="46"/>
    </row>
    <row r="110" spans="14:16" ht="12.75">
      <c r="N110" s="45"/>
      <c r="O110" s="46"/>
      <c r="P110" s="46"/>
    </row>
    <row r="111" spans="14:16" ht="12.75">
      <c r="N111" s="45"/>
      <c r="O111" s="46"/>
      <c r="P111" s="46"/>
    </row>
    <row r="112" spans="14:16" ht="12.75">
      <c r="N112" s="45"/>
      <c r="O112" s="46"/>
      <c r="P112" s="46"/>
    </row>
    <row r="113" spans="14:16" ht="12.75">
      <c r="N113" s="45"/>
      <c r="O113" s="46"/>
      <c r="P113" s="46"/>
    </row>
    <row r="114" spans="14:16" ht="12.75">
      <c r="N114" s="45"/>
      <c r="O114" s="46"/>
      <c r="P114" s="46"/>
    </row>
    <row r="115" spans="14:16" ht="12.75">
      <c r="N115" s="45"/>
      <c r="O115" s="46"/>
      <c r="P115" s="46"/>
    </row>
    <row r="116" spans="14:16" ht="12.75">
      <c r="N116" s="45"/>
      <c r="O116" s="46"/>
      <c r="P116" s="46"/>
    </row>
    <row r="117" spans="14:16" ht="12.75">
      <c r="N117" s="45"/>
      <c r="O117" s="46"/>
      <c r="P117" s="46"/>
    </row>
    <row r="118" spans="14:16" ht="12.75">
      <c r="N118" s="45"/>
      <c r="O118" s="46"/>
      <c r="P118" s="46"/>
    </row>
    <row r="119" spans="14:16" ht="12.75">
      <c r="N119" s="45"/>
      <c r="O119" s="46"/>
      <c r="P119" s="46"/>
    </row>
    <row r="120" spans="14:16" ht="12.75">
      <c r="N120" s="45"/>
      <c r="O120" s="46"/>
      <c r="P120" s="46"/>
    </row>
    <row r="121" spans="14:16" ht="12.75">
      <c r="N121" s="45"/>
      <c r="O121" s="46"/>
      <c r="P121" s="46"/>
    </row>
    <row r="122" spans="14:16" ht="12.75">
      <c r="N122" s="45"/>
      <c r="O122" s="46"/>
      <c r="P122" s="46"/>
    </row>
    <row r="123" spans="14:16" ht="12.75">
      <c r="N123" s="45"/>
      <c r="O123" s="46"/>
      <c r="P123" s="46"/>
    </row>
    <row r="124" spans="14:16" ht="12.75">
      <c r="N124" s="45"/>
      <c r="O124" s="46"/>
      <c r="P124" s="46"/>
    </row>
    <row r="125" spans="14:16" ht="12.75">
      <c r="N125" s="45"/>
      <c r="O125" s="46"/>
      <c r="P125" s="46"/>
    </row>
    <row r="126" spans="14:16" ht="12.75">
      <c r="N126" s="45"/>
      <c r="O126" s="46"/>
      <c r="P126" s="46"/>
    </row>
  </sheetData>
  <sheetProtection/>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8.xml><?xml version="1.0" encoding="utf-8"?>
<worksheet xmlns="http://schemas.openxmlformats.org/spreadsheetml/2006/main" xmlns:r="http://schemas.openxmlformats.org/officeDocument/2006/relationships">
  <dimension ref="A1:T34"/>
  <sheetViews>
    <sheetView view="pageBreakPreview" zoomScaleSheetLayoutView="100" workbookViewId="0" topLeftCell="A1">
      <selection activeCell="G22" sqref="G22"/>
    </sheetView>
  </sheetViews>
  <sheetFormatPr defaultColWidth="9.140625" defaultRowHeight="12.75"/>
  <cols>
    <col min="1" max="1" width="16.7109375" style="15" customWidth="1"/>
    <col min="2" max="13" width="6.28125" style="15" customWidth="1"/>
    <col min="14" max="16384" width="9.140625" style="15" customWidth="1"/>
  </cols>
  <sheetData>
    <row r="1" spans="1:13" s="33" customFormat="1" ht="25.5" customHeight="1">
      <c r="A1" s="467" t="s">
        <v>72</v>
      </c>
      <c r="B1" s="468"/>
      <c r="C1" s="468"/>
      <c r="D1" s="468"/>
      <c r="E1" s="468"/>
      <c r="F1" s="468"/>
      <c r="G1" s="468"/>
      <c r="H1" s="468"/>
      <c r="I1" s="468"/>
      <c r="J1" s="468"/>
      <c r="K1" s="468"/>
      <c r="L1" s="468"/>
      <c r="M1" s="469"/>
    </row>
    <row r="2" spans="1:13" s="33" customFormat="1" ht="24" customHeight="1">
      <c r="A2" s="470" t="str">
        <f>LOWER(Nastavení!B1)</f>
        <v>prosinec 2009</v>
      </c>
      <c r="B2" s="471"/>
      <c r="C2" s="471"/>
      <c r="D2" s="471"/>
      <c r="E2" s="471"/>
      <c r="F2" s="471"/>
      <c r="G2" s="471"/>
      <c r="H2" s="471"/>
      <c r="I2" s="471"/>
      <c r="J2" s="471"/>
      <c r="K2" s="471"/>
      <c r="L2" s="471"/>
      <c r="M2" s="472"/>
    </row>
    <row r="3" spans="1:13" s="33" customFormat="1" ht="26.25" customHeight="1">
      <c r="A3" s="467" t="s">
        <v>73</v>
      </c>
      <c r="B3" s="468"/>
      <c r="C3" s="468"/>
      <c r="D3" s="468"/>
      <c r="E3" s="468"/>
      <c r="F3" s="468"/>
      <c r="G3" s="468"/>
      <c r="H3" s="468"/>
      <c r="I3" s="468"/>
      <c r="J3" s="468"/>
      <c r="K3" s="468"/>
      <c r="L3" s="468"/>
      <c r="M3" s="469"/>
    </row>
    <row r="4" spans="1:14" s="171" customFormat="1" ht="22.5" customHeight="1">
      <c r="A4" s="168"/>
      <c r="B4" s="169"/>
      <c r="C4" s="169"/>
      <c r="D4" s="169"/>
      <c r="E4" s="169"/>
      <c r="F4" s="181" t="s">
        <v>139</v>
      </c>
      <c r="G4" s="170"/>
      <c r="H4" s="170"/>
      <c r="I4" s="170"/>
      <c r="J4" s="170"/>
      <c r="K4" s="170"/>
      <c r="L4" s="170"/>
      <c r="N4" s="172"/>
    </row>
    <row r="5" spans="1:7" ht="12.75">
      <c r="A5" s="21" t="s">
        <v>35</v>
      </c>
      <c r="B5" s="473" t="s">
        <v>33</v>
      </c>
      <c r="C5" s="474"/>
      <c r="D5" s="473" t="s">
        <v>34</v>
      </c>
      <c r="E5" s="475"/>
      <c r="F5" s="479" t="s">
        <v>29</v>
      </c>
      <c r="G5" s="16"/>
    </row>
    <row r="6" spans="1:7" ht="12.75">
      <c r="A6" s="21" t="s">
        <v>65</v>
      </c>
      <c r="B6" s="150" t="s">
        <v>30</v>
      </c>
      <c r="C6" s="150" t="s">
        <v>31</v>
      </c>
      <c r="D6" s="150" t="s">
        <v>30</v>
      </c>
      <c r="E6" s="201" t="s">
        <v>31</v>
      </c>
      <c r="F6" s="480"/>
      <c r="G6" s="16"/>
    </row>
    <row r="7" spans="1:14" ht="12.75">
      <c r="A7" s="89" t="s">
        <v>43</v>
      </c>
      <c r="B7" s="90">
        <v>0</v>
      </c>
      <c r="C7" s="73">
        <v>0</v>
      </c>
      <c r="D7" s="73">
        <v>1</v>
      </c>
      <c r="E7" s="91">
        <v>0</v>
      </c>
      <c r="F7" s="92">
        <v>1</v>
      </c>
      <c r="G7" s="16"/>
      <c r="N7" s="115">
        <f>SUM(B7:E7)-F7</f>
        <v>0</v>
      </c>
    </row>
    <row r="8" spans="1:14" ht="12.75">
      <c r="A8" s="77" t="s">
        <v>29</v>
      </c>
      <c r="B8" s="83">
        <v>0</v>
      </c>
      <c r="C8" s="83">
        <v>0</v>
      </c>
      <c r="D8" s="83">
        <v>1</v>
      </c>
      <c r="E8" s="118">
        <v>0</v>
      </c>
      <c r="F8" s="83">
        <v>1</v>
      </c>
      <c r="G8" s="16"/>
      <c r="N8" s="115">
        <f>SUM(B8:E8)-F8</f>
        <v>0</v>
      </c>
    </row>
    <row r="9" spans="1:14" ht="10.5" customHeight="1">
      <c r="A9" s="50"/>
      <c r="B9" s="51"/>
      <c r="C9" s="51"/>
      <c r="D9" s="51"/>
      <c r="E9" s="51"/>
      <c r="F9" s="51"/>
      <c r="G9" s="52"/>
      <c r="H9" s="52"/>
      <c r="I9" s="52"/>
      <c r="J9" s="52"/>
      <c r="K9" s="52"/>
      <c r="L9" s="52"/>
      <c r="N9" s="16"/>
    </row>
    <row r="10" spans="13:14" ht="10.5" customHeight="1">
      <c r="M10" s="16"/>
      <c r="N10" s="16"/>
    </row>
    <row r="11" spans="13:14" ht="10.5" customHeight="1">
      <c r="M11" s="16"/>
      <c r="N11" s="16"/>
    </row>
    <row r="12" spans="13:14" ht="10.5" customHeight="1">
      <c r="M12" s="16"/>
      <c r="N12" s="16"/>
    </row>
    <row r="13" spans="13:14" ht="10.5" customHeight="1">
      <c r="M13" s="16"/>
      <c r="N13" s="16"/>
    </row>
    <row r="14" spans="13:14" ht="10.5" customHeight="1">
      <c r="M14" s="16"/>
      <c r="N14" s="16"/>
    </row>
    <row r="15" spans="13:14" ht="10.5" customHeight="1">
      <c r="M15" s="16"/>
      <c r="N15" s="16"/>
    </row>
    <row r="16" spans="1:14" s="48" customFormat="1" ht="23.25" customHeight="1">
      <c r="A16" s="476" t="s">
        <v>81</v>
      </c>
      <c r="B16" s="477"/>
      <c r="C16" s="477"/>
      <c r="D16" s="477"/>
      <c r="E16" s="477"/>
      <c r="F16" s="477"/>
      <c r="G16" s="477"/>
      <c r="H16" s="477"/>
      <c r="I16" s="477"/>
      <c r="J16" s="477"/>
      <c r="K16" s="477"/>
      <c r="L16" s="477"/>
      <c r="M16" s="478"/>
      <c r="N16" s="47"/>
    </row>
    <row r="17" spans="1:14" s="175" customFormat="1" ht="6.75" customHeight="1">
      <c r="A17" s="168"/>
      <c r="B17" s="169"/>
      <c r="C17" s="169"/>
      <c r="D17" s="169"/>
      <c r="E17" s="169"/>
      <c r="F17" s="169"/>
      <c r="G17" s="173"/>
      <c r="H17" s="173"/>
      <c r="I17" s="173"/>
      <c r="J17" s="173"/>
      <c r="K17" s="173"/>
      <c r="L17" s="173"/>
      <c r="M17" s="181" t="s">
        <v>140</v>
      </c>
      <c r="N17" s="174"/>
    </row>
    <row r="18" spans="1:20" s="222" customFormat="1" ht="12">
      <c r="A18" s="443" t="s">
        <v>0</v>
      </c>
      <c r="B18" s="445" t="str">
        <f>CONCATENATE("Počet účastníků řízení k ",DAY(Nastavení!B2),".",MONTH(Nastavení!B2),".",YEAR(Nastavení!B2),"*")</f>
        <v>Počet účastníků řízení k 1.12.2009*</v>
      </c>
      <c r="C18" s="445" t="s">
        <v>60</v>
      </c>
      <c r="D18" s="445" t="s">
        <v>91</v>
      </c>
      <c r="E18" s="447" t="s">
        <v>159</v>
      </c>
      <c r="F18" s="448"/>
      <c r="G18" s="448"/>
      <c r="H18" s="448"/>
      <c r="I18" s="448"/>
      <c r="J18" s="449"/>
      <c r="K18" s="445" t="s">
        <v>94</v>
      </c>
      <c r="L18" s="445" t="s">
        <v>95</v>
      </c>
      <c r="M18" s="445" t="str">
        <f>CONCATENATE("Počet účastníků řízení k ",DAY(Nastavení!B3),".",MONTH(Nastavení!B3),".",YEAR(Nastavení!B3),"*")</f>
        <v>Počet účastníků řízení k 31.12.2009*</v>
      </c>
      <c r="O18" s="175"/>
      <c r="P18" s="175"/>
      <c r="Q18" s="175"/>
      <c r="R18" s="175"/>
      <c r="S18" s="175"/>
      <c r="T18" s="175"/>
    </row>
    <row r="19" spans="1:20" s="222" customFormat="1" ht="97.5" customHeight="1">
      <c r="A19" s="444"/>
      <c r="B19" s="446"/>
      <c r="C19" s="446"/>
      <c r="D19" s="446"/>
      <c r="E19" s="221" t="s">
        <v>53</v>
      </c>
      <c r="F19" s="221" t="s">
        <v>83</v>
      </c>
      <c r="G19" s="221" t="s">
        <v>92</v>
      </c>
      <c r="H19" s="221" t="s">
        <v>68</v>
      </c>
      <c r="I19" s="221" t="s">
        <v>50</v>
      </c>
      <c r="J19" s="221" t="s">
        <v>93</v>
      </c>
      <c r="K19" s="446"/>
      <c r="L19" s="446"/>
      <c r="M19" s="487"/>
      <c r="O19" s="175"/>
      <c r="P19" s="175"/>
      <c r="Q19" s="175"/>
      <c r="R19" s="175"/>
      <c r="S19" s="175"/>
      <c r="T19" s="175"/>
    </row>
    <row r="20" spans="1:17" ht="12.75">
      <c r="A20" s="99" t="s">
        <v>43</v>
      </c>
      <c r="B20" s="95">
        <v>0</v>
      </c>
      <c r="C20" s="96">
        <v>1</v>
      </c>
      <c r="D20" s="96">
        <v>0</v>
      </c>
      <c r="E20" s="96">
        <v>0</v>
      </c>
      <c r="F20" s="96">
        <v>0</v>
      </c>
      <c r="G20" s="96">
        <v>0</v>
      </c>
      <c r="H20" s="96">
        <v>0</v>
      </c>
      <c r="I20" s="96">
        <v>0</v>
      </c>
      <c r="J20" s="96">
        <v>0</v>
      </c>
      <c r="K20" s="96">
        <v>0</v>
      </c>
      <c r="L20" s="96">
        <v>0</v>
      </c>
      <c r="M20" s="97">
        <v>1</v>
      </c>
      <c r="N20" s="115">
        <f aca="true" t="shared" si="0" ref="N20:N30">B20+C20+D20-K20-M20</f>
        <v>0</v>
      </c>
      <c r="P20" s="372"/>
      <c r="Q20" s="372"/>
    </row>
    <row r="21" spans="1:17" ht="12.75">
      <c r="A21" s="87" t="s">
        <v>39</v>
      </c>
      <c r="B21" s="88">
        <v>1</v>
      </c>
      <c r="C21" s="75">
        <v>0</v>
      </c>
      <c r="D21" s="75">
        <v>0</v>
      </c>
      <c r="E21" s="75">
        <v>0</v>
      </c>
      <c r="F21" s="75">
        <v>0</v>
      </c>
      <c r="G21" s="75">
        <v>0</v>
      </c>
      <c r="H21" s="75">
        <v>0</v>
      </c>
      <c r="I21" s="75">
        <v>0</v>
      </c>
      <c r="J21" s="75">
        <v>0</v>
      </c>
      <c r="K21" s="75">
        <v>0</v>
      </c>
      <c r="L21" s="75">
        <v>0</v>
      </c>
      <c r="M21" s="100">
        <v>1</v>
      </c>
      <c r="N21" s="115">
        <f t="shared" si="0"/>
        <v>0</v>
      </c>
      <c r="P21" s="372"/>
      <c r="Q21" s="372"/>
    </row>
    <row r="22" spans="1:17" ht="12.75">
      <c r="A22" s="87" t="s">
        <v>23</v>
      </c>
      <c r="B22" s="88">
        <v>1</v>
      </c>
      <c r="C22" s="75">
        <v>0</v>
      </c>
      <c r="D22" s="75">
        <v>0</v>
      </c>
      <c r="E22" s="75">
        <v>0</v>
      </c>
      <c r="F22" s="75">
        <v>0</v>
      </c>
      <c r="G22" s="75">
        <v>0</v>
      </c>
      <c r="H22" s="75">
        <v>0</v>
      </c>
      <c r="I22" s="75">
        <v>0</v>
      </c>
      <c r="J22" s="75">
        <v>0</v>
      </c>
      <c r="K22" s="75">
        <v>0</v>
      </c>
      <c r="L22" s="75">
        <v>0</v>
      </c>
      <c r="M22" s="100">
        <v>1</v>
      </c>
      <c r="N22" s="115">
        <f t="shared" si="0"/>
        <v>0</v>
      </c>
      <c r="P22" s="372"/>
      <c r="Q22" s="372"/>
    </row>
    <row r="23" spans="1:17" ht="12.75">
      <c r="A23" s="87" t="s">
        <v>16</v>
      </c>
      <c r="B23" s="88">
        <v>1</v>
      </c>
      <c r="C23" s="75">
        <v>0</v>
      </c>
      <c r="D23" s="75">
        <v>0</v>
      </c>
      <c r="E23" s="75">
        <v>0</v>
      </c>
      <c r="F23" s="75">
        <v>0</v>
      </c>
      <c r="G23" s="75">
        <v>0</v>
      </c>
      <c r="H23" s="75">
        <v>0</v>
      </c>
      <c r="I23" s="75">
        <v>0</v>
      </c>
      <c r="J23" s="75">
        <v>0</v>
      </c>
      <c r="K23" s="75">
        <v>0</v>
      </c>
      <c r="L23" s="75">
        <v>0</v>
      </c>
      <c r="M23" s="100">
        <v>1</v>
      </c>
      <c r="N23" s="115"/>
      <c r="P23" s="372"/>
      <c r="Q23" s="372"/>
    </row>
    <row r="24" spans="1:17" ht="12.75">
      <c r="A24" s="89" t="s">
        <v>106</v>
      </c>
      <c r="B24" s="90">
        <v>1</v>
      </c>
      <c r="C24" s="73">
        <v>0</v>
      </c>
      <c r="D24" s="73">
        <v>0</v>
      </c>
      <c r="E24" s="73">
        <v>0</v>
      </c>
      <c r="F24" s="73">
        <v>0</v>
      </c>
      <c r="G24" s="73">
        <v>0</v>
      </c>
      <c r="H24" s="73">
        <v>0</v>
      </c>
      <c r="I24" s="73">
        <v>1</v>
      </c>
      <c r="J24" s="73">
        <v>1</v>
      </c>
      <c r="K24" s="73">
        <v>0</v>
      </c>
      <c r="L24" s="73">
        <v>0</v>
      </c>
      <c r="M24" s="98">
        <v>1</v>
      </c>
      <c r="N24" s="115">
        <f t="shared" si="0"/>
        <v>0</v>
      </c>
      <c r="P24" s="372"/>
      <c r="Q24" s="372"/>
    </row>
    <row r="25" spans="1:17" ht="12.75">
      <c r="A25" s="87" t="s">
        <v>19</v>
      </c>
      <c r="B25" s="88">
        <v>1</v>
      </c>
      <c r="C25" s="75">
        <v>0</v>
      </c>
      <c r="D25" s="75">
        <v>0</v>
      </c>
      <c r="E25" s="75">
        <v>0</v>
      </c>
      <c r="F25" s="75">
        <v>0</v>
      </c>
      <c r="G25" s="75">
        <v>0</v>
      </c>
      <c r="H25" s="75">
        <v>0</v>
      </c>
      <c r="I25" s="75">
        <v>0</v>
      </c>
      <c r="J25" s="75">
        <v>0</v>
      </c>
      <c r="K25" s="75">
        <v>1</v>
      </c>
      <c r="L25" s="75">
        <v>0</v>
      </c>
      <c r="M25" s="100">
        <v>0</v>
      </c>
      <c r="N25" s="115">
        <f t="shared" si="0"/>
        <v>0</v>
      </c>
      <c r="P25" s="372"/>
      <c r="Q25" s="372"/>
    </row>
    <row r="26" spans="1:17" ht="12.75">
      <c r="A26" s="76" t="s">
        <v>27</v>
      </c>
      <c r="B26" s="101">
        <v>5</v>
      </c>
      <c r="C26" s="101">
        <v>1</v>
      </c>
      <c r="D26" s="101">
        <v>0</v>
      </c>
      <c r="E26" s="101">
        <v>0</v>
      </c>
      <c r="F26" s="101">
        <v>0</v>
      </c>
      <c r="G26" s="101">
        <v>0</v>
      </c>
      <c r="H26" s="101">
        <v>0</v>
      </c>
      <c r="I26" s="101">
        <v>1</v>
      </c>
      <c r="J26" s="101">
        <v>1</v>
      </c>
      <c r="K26" s="101">
        <v>1</v>
      </c>
      <c r="L26" s="101">
        <v>0</v>
      </c>
      <c r="M26" s="101">
        <v>5</v>
      </c>
      <c r="N26" s="115">
        <f t="shared" si="0"/>
        <v>0</v>
      </c>
      <c r="P26" s="372"/>
      <c r="Q26" s="372"/>
    </row>
    <row r="27" spans="1:17" ht="12.75">
      <c r="A27" s="87" t="s">
        <v>108</v>
      </c>
      <c r="B27" s="88">
        <v>1</v>
      </c>
      <c r="C27" s="75">
        <v>0</v>
      </c>
      <c r="D27" s="75">
        <v>0</v>
      </c>
      <c r="E27" s="75">
        <v>0</v>
      </c>
      <c r="F27" s="75">
        <v>0</v>
      </c>
      <c r="G27" s="75">
        <v>0</v>
      </c>
      <c r="H27" s="75">
        <v>0</v>
      </c>
      <c r="I27" s="75">
        <v>0</v>
      </c>
      <c r="J27" s="75">
        <v>0</v>
      </c>
      <c r="K27" s="75">
        <v>0</v>
      </c>
      <c r="L27" s="75">
        <v>0</v>
      </c>
      <c r="M27" s="100">
        <v>1</v>
      </c>
      <c r="N27" s="115"/>
      <c r="P27" s="372"/>
      <c r="Q27" s="372"/>
    </row>
    <row r="28" spans="1:17" ht="12.75">
      <c r="A28" s="87" t="s">
        <v>10</v>
      </c>
      <c r="B28" s="88">
        <v>3</v>
      </c>
      <c r="C28" s="75">
        <v>0</v>
      </c>
      <c r="D28" s="75">
        <v>0</v>
      </c>
      <c r="E28" s="75">
        <v>0</v>
      </c>
      <c r="F28" s="75">
        <v>0</v>
      </c>
      <c r="G28" s="75">
        <v>0</v>
      </c>
      <c r="H28" s="75">
        <v>0</v>
      </c>
      <c r="I28" s="75">
        <v>0</v>
      </c>
      <c r="J28" s="75">
        <v>0</v>
      </c>
      <c r="K28" s="75">
        <v>0</v>
      </c>
      <c r="L28" s="75">
        <v>0</v>
      </c>
      <c r="M28" s="100">
        <v>3</v>
      </c>
      <c r="N28" s="115">
        <f t="shared" si="0"/>
        <v>0</v>
      </c>
      <c r="P28" s="372"/>
      <c r="Q28" s="372"/>
    </row>
    <row r="29" spans="1:17" ht="12.75">
      <c r="A29" s="76" t="s">
        <v>14</v>
      </c>
      <c r="B29" s="101">
        <v>4</v>
      </c>
      <c r="C29" s="101">
        <v>0</v>
      </c>
      <c r="D29" s="101">
        <v>0</v>
      </c>
      <c r="E29" s="101">
        <v>0</v>
      </c>
      <c r="F29" s="101">
        <v>0</v>
      </c>
      <c r="G29" s="101">
        <v>0</v>
      </c>
      <c r="H29" s="101">
        <v>0</v>
      </c>
      <c r="I29" s="101">
        <v>0</v>
      </c>
      <c r="J29" s="101">
        <v>0</v>
      </c>
      <c r="K29" s="101">
        <v>0</v>
      </c>
      <c r="L29" s="101">
        <v>0</v>
      </c>
      <c r="M29" s="101">
        <v>4</v>
      </c>
      <c r="N29" s="115">
        <f t="shared" si="0"/>
        <v>0</v>
      </c>
      <c r="P29" s="372"/>
      <c r="Q29" s="372"/>
    </row>
    <row r="30" spans="1:17" ht="12.75">
      <c r="A30" s="77" t="s">
        <v>29</v>
      </c>
      <c r="B30" s="102">
        <v>9</v>
      </c>
      <c r="C30" s="103">
        <v>1</v>
      </c>
      <c r="D30" s="103">
        <v>0</v>
      </c>
      <c r="E30" s="103">
        <v>0</v>
      </c>
      <c r="F30" s="103">
        <v>0</v>
      </c>
      <c r="G30" s="103">
        <v>0</v>
      </c>
      <c r="H30" s="103">
        <v>0</v>
      </c>
      <c r="I30" s="103">
        <v>1</v>
      </c>
      <c r="J30" s="103">
        <v>1</v>
      </c>
      <c r="K30" s="103">
        <v>1</v>
      </c>
      <c r="L30" s="102">
        <v>0</v>
      </c>
      <c r="M30" s="102">
        <v>9</v>
      </c>
      <c r="N30" s="115">
        <f t="shared" si="0"/>
        <v>0</v>
      </c>
      <c r="P30" s="372"/>
      <c r="Q30" s="372"/>
    </row>
    <row r="31" spans="1:14" s="20" customFormat="1" ht="3.75" customHeight="1">
      <c r="A31" s="50"/>
      <c r="B31" s="51"/>
      <c r="C31" s="51"/>
      <c r="D31" s="51"/>
      <c r="E31" s="51"/>
      <c r="F31" s="51"/>
      <c r="G31" s="52"/>
      <c r="H31" s="52"/>
      <c r="I31" s="52"/>
      <c r="J31" s="52"/>
      <c r="K31" s="52"/>
      <c r="L31" s="52"/>
      <c r="M31" s="15"/>
      <c r="N31" s="49"/>
    </row>
    <row r="32" spans="1:13" s="117" customFormat="1" ht="13.5" customHeight="1">
      <c r="A32" s="484" t="s">
        <v>74</v>
      </c>
      <c r="B32" s="485"/>
      <c r="C32" s="485"/>
      <c r="D32" s="485"/>
      <c r="E32" s="485"/>
      <c r="F32" s="485"/>
      <c r="G32" s="485"/>
      <c r="H32" s="485"/>
      <c r="I32" s="485"/>
      <c r="J32" s="485"/>
      <c r="K32" s="485"/>
      <c r="L32" s="485"/>
      <c r="M32" s="486"/>
    </row>
    <row r="33" spans="1:13" ht="22.5" customHeight="1">
      <c r="A33" s="481" t="s">
        <v>75</v>
      </c>
      <c r="B33" s="482"/>
      <c r="C33" s="482"/>
      <c r="D33" s="482"/>
      <c r="E33" s="482"/>
      <c r="F33" s="482"/>
      <c r="G33" s="482"/>
      <c r="H33" s="482"/>
      <c r="I33" s="482"/>
      <c r="J33" s="482"/>
      <c r="K33" s="482"/>
      <c r="L33" s="482"/>
      <c r="M33" s="483"/>
    </row>
    <row r="34" spans="1:13" ht="24" customHeight="1">
      <c r="A34" s="481" t="s">
        <v>96</v>
      </c>
      <c r="B34" s="482"/>
      <c r="C34" s="482"/>
      <c r="D34" s="482"/>
      <c r="E34" s="482"/>
      <c r="F34" s="482"/>
      <c r="G34" s="482"/>
      <c r="H34" s="482"/>
      <c r="I34" s="482"/>
      <c r="J34" s="482"/>
      <c r="K34" s="482"/>
      <c r="L34" s="482"/>
      <c r="M34" s="483"/>
    </row>
    <row r="35" ht="4.5" customHeight="1"/>
  </sheetData>
  <sheetProtection/>
  <mergeCells count="18">
    <mergeCell ref="A33:M33"/>
    <mergeCell ref="A34:M34"/>
    <mergeCell ref="A32:M32"/>
    <mergeCell ref="A18:A19"/>
    <mergeCell ref="B18:B19"/>
    <mergeCell ref="C18:C19"/>
    <mergeCell ref="M18:M19"/>
    <mergeCell ref="D18:D19"/>
    <mergeCell ref="E18:J18"/>
    <mergeCell ref="K18:K19"/>
    <mergeCell ref="L18:L19"/>
    <mergeCell ref="A1:M1"/>
    <mergeCell ref="A2:M2"/>
    <mergeCell ref="B5:C5"/>
    <mergeCell ref="D5:E5"/>
    <mergeCell ref="A3:M3"/>
    <mergeCell ref="A16:M16"/>
    <mergeCell ref="F5:F6"/>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1"/>
  <headerFooter alignWithMargins="0">
    <oddFooter>&amp;CStránka &amp;P</oddFooter>
  </headerFooter>
</worksheet>
</file>

<file path=xl/worksheets/sheet9.xml><?xml version="1.0" encoding="utf-8"?>
<worksheet xmlns="http://schemas.openxmlformats.org/spreadsheetml/2006/main" xmlns:r="http://schemas.openxmlformats.org/officeDocument/2006/relationships">
  <sheetPr codeName="List8"/>
  <dimension ref="A1:AT250"/>
  <sheetViews>
    <sheetView showGridLines="0" view="pageBreakPreview" zoomScaleSheetLayoutView="100" workbookViewId="0" topLeftCell="A16">
      <selection activeCell="B17" sqref="B17:U17"/>
    </sheetView>
  </sheetViews>
  <sheetFormatPr defaultColWidth="9.140625" defaultRowHeight="12.75"/>
  <cols>
    <col min="1" max="1" width="6.57421875" style="346" bestFit="1" customWidth="1"/>
    <col min="2" max="3" width="4.28125" style="347" bestFit="1" customWidth="1"/>
    <col min="4" max="4" width="3.140625" style="347" bestFit="1" customWidth="1"/>
    <col min="5" max="12" width="4.28125" style="347" bestFit="1" customWidth="1"/>
    <col min="13" max="13" width="5.00390625" style="347" bestFit="1" customWidth="1"/>
    <col min="14" max="14" width="4.28125" style="347" bestFit="1" customWidth="1"/>
    <col min="15" max="15" width="5.00390625" style="347" bestFit="1" customWidth="1"/>
    <col min="16" max="20" width="4.28125" style="347" bestFit="1" customWidth="1"/>
    <col min="21" max="21" width="3.8515625" style="347" bestFit="1" customWidth="1"/>
    <col min="22" max="22" width="5.00390625" style="347" bestFit="1" customWidth="1"/>
    <col min="23" max="23" width="9.140625" style="19" customWidth="1"/>
    <col min="24" max="24" width="9.7109375" style="19" bestFit="1" customWidth="1"/>
    <col min="25" max="25" width="4.8515625" style="143" bestFit="1" customWidth="1"/>
    <col min="26" max="16384" width="9.140625" style="19" customWidth="1"/>
  </cols>
  <sheetData>
    <row r="1" spans="1:25" s="25" customFormat="1" ht="15.75">
      <c r="A1" s="488" t="s">
        <v>82</v>
      </c>
      <c r="B1" s="488"/>
      <c r="C1" s="488"/>
      <c r="D1" s="488"/>
      <c r="E1" s="488"/>
      <c r="F1" s="488"/>
      <c r="G1" s="488"/>
      <c r="H1" s="488"/>
      <c r="I1" s="488"/>
      <c r="J1" s="488"/>
      <c r="K1" s="488"/>
      <c r="L1" s="488"/>
      <c r="M1" s="488"/>
      <c r="N1" s="488"/>
      <c r="O1" s="488"/>
      <c r="P1" s="488"/>
      <c r="Q1" s="488"/>
      <c r="R1" s="488"/>
      <c r="S1" s="488"/>
      <c r="T1" s="488"/>
      <c r="U1" s="488"/>
      <c r="V1" s="488"/>
      <c r="Y1" s="141"/>
    </row>
    <row r="2" spans="1:25" s="25" customFormat="1" ht="15.75">
      <c r="A2" s="488" t="str">
        <f>CONCATENATE("červenec 1990 - ",LOWER(Nastavení!$B$1))</f>
        <v>červenec 1990 - prosinec 2009</v>
      </c>
      <c r="B2" s="488"/>
      <c r="C2" s="488"/>
      <c r="D2" s="488"/>
      <c r="E2" s="488"/>
      <c r="F2" s="488"/>
      <c r="G2" s="488"/>
      <c r="H2" s="488"/>
      <c r="I2" s="488"/>
      <c r="J2" s="488"/>
      <c r="K2" s="488"/>
      <c r="L2" s="488"/>
      <c r="M2" s="488"/>
      <c r="N2" s="488"/>
      <c r="O2" s="488"/>
      <c r="P2" s="488"/>
      <c r="Q2" s="488"/>
      <c r="R2" s="488"/>
      <c r="S2" s="488"/>
      <c r="T2" s="488"/>
      <c r="U2" s="488"/>
      <c r="V2" s="488"/>
      <c r="Y2" s="141"/>
    </row>
    <row r="3" spans="1:25" s="176" customFormat="1" ht="19.5">
      <c r="A3" s="328"/>
      <c r="B3" s="328"/>
      <c r="C3" s="328"/>
      <c r="D3" s="328"/>
      <c r="E3" s="328"/>
      <c r="F3" s="328"/>
      <c r="G3" s="328"/>
      <c r="H3" s="328"/>
      <c r="I3" s="328"/>
      <c r="J3" s="328"/>
      <c r="K3" s="328"/>
      <c r="L3" s="328"/>
      <c r="M3" s="328"/>
      <c r="N3" s="328"/>
      <c r="O3" s="328"/>
      <c r="P3" s="328"/>
      <c r="Q3" s="328"/>
      <c r="R3" s="328"/>
      <c r="S3" s="328"/>
      <c r="T3" s="328"/>
      <c r="U3" s="328"/>
      <c r="V3" s="329" t="s">
        <v>141</v>
      </c>
      <c r="Y3" s="177"/>
    </row>
    <row r="4" spans="1:46" s="54" customFormat="1" ht="42" customHeight="1">
      <c r="A4" s="327" t="s">
        <v>88</v>
      </c>
      <c r="B4" s="352">
        <v>1990</v>
      </c>
      <c r="C4" s="352">
        <v>1991</v>
      </c>
      <c r="D4" s="352">
        <v>1992</v>
      </c>
      <c r="E4" s="352">
        <v>1993</v>
      </c>
      <c r="F4" s="352">
        <v>1994</v>
      </c>
      <c r="G4" s="352">
        <v>1995</v>
      </c>
      <c r="H4" s="352">
        <v>1996</v>
      </c>
      <c r="I4" s="352">
        <v>1997</v>
      </c>
      <c r="J4" s="352">
        <v>1998</v>
      </c>
      <c r="K4" s="352">
        <v>1999</v>
      </c>
      <c r="L4" s="352">
        <v>2000</v>
      </c>
      <c r="M4" s="352">
        <v>2001</v>
      </c>
      <c r="N4" s="352">
        <v>2002</v>
      </c>
      <c r="O4" s="352">
        <v>2003</v>
      </c>
      <c r="P4" s="352">
        <v>2004</v>
      </c>
      <c r="Q4" s="352">
        <v>2005</v>
      </c>
      <c r="R4" s="352">
        <v>2006</v>
      </c>
      <c r="S4" s="352">
        <v>2007</v>
      </c>
      <c r="T4" s="352">
        <v>2008</v>
      </c>
      <c r="U4" s="352" t="s">
        <v>163</v>
      </c>
      <c r="V4" s="352" t="s">
        <v>29</v>
      </c>
      <c r="W4" s="53"/>
      <c r="X4" s="226"/>
      <c r="Y4" s="227" t="s">
        <v>116</v>
      </c>
      <c r="AB4" s="26"/>
      <c r="AC4" s="26"/>
      <c r="AD4" s="26"/>
      <c r="AE4" s="26"/>
      <c r="AF4" s="26"/>
      <c r="AG4" s="26"/>
      <c r="AH4" s="26"/>
      <c r="AI4" s="26"/>
      <c r="AJ4" s="26"/>
      <c r="AK4" s="26"/>
      <c r="AL4" s="26"/>
      <c r="AM4" s="26"/>
      <c r="AN4" s="26"/>
      <c r="AO4" s="26"/>
      <c r="AP4" s="26"/>
      <c r="AQ4" s="26"/>
      <c r="AR4" s="26"/>
      <c r="AS4" s="26"/>
      <c r="AT4" s="145"/>
    </row>
    <row r="5" spans="1:25" s="26" customFormat="1" ht="12.75">
      <c r="A5" s="330">
        <v>32874</v>
      </c>
      <c r="B5" s="331"/>
      <c r="C5" s="331">
        <v>395</v>
      </c>
      <c r="D5" s="331">
        <v>138</v>
      </c>
      <c r="E5" s="331">
        <v>30</v>
      </c>
      <c r="F5" s="331">
        <v>172</v>
      </c>
      <c r="G5" s="331">
        <v>55</v>
      </c>
      <c r="H5" s="331">
        <v>57</v>
      </c>
      <c r="I5" s="331">
        <v>212</v>
      </c>
      <c r="J5" s="331">
        <v>219</v>
      </c>
      <c r="K5" s="331">
        <v>602</v>
      </c>
      <c r="L5" s="331">
        <v>593</v>
      </c>
      <c r="M5" s="331">
        <v>1228</v>
      </c>
      <c r="N5" s="331">
        <v>1334</v>
      </c>
      <c r="O5" s="331">
        <v>686</v>
      </c>
      <c r="P5" s="332">
        <v>552</v>
      </c>
      <c r="Q5" s="333">
        <v>346</v>
      </c>
      <c r="R5" s="333">
        <v>262</v>
      </c>
      <c r="S5" s="333">
        <v>153</v>
      </c>
      <c r="T5" s="334">
        <v>212</v>
      </c>
      <c r="U5" s="335">
        <v>123</v>
      </c>
      <c r="V5" s="336">
        <f aca="true" t="shared" si="0" ref="V5:V15">SUM(B5:U5)</f>
        <v>7369</v>
      </c>
      <c r="W5" s="31"/>
      <c r="X5" s="228">
        <v>33055</v>
      </c>
      <c r="Y5" s="229">
        <f aca="true" t="shared" si="1" ref="Y5:Y68">VLOOKUP(DATE(1990,MONTH(X5),1),$A$5:$T$16,YEAR(X5)-1988,FALSE)</f>
        <v>1</v>
      </c>
    </row>
    <row r="6" spans="1:25" s="26" customFormat="1" ht="12.75">
      <c r="A6" s="337">
        <v>32905</v>
      </c>
      <c r="B6" s="331"/>
      <c r="C6" s="331">
        <v>330</v>
      </c>
      <c r="D6" s="331">
        <v>39</v>
      </c>
      <c r="E6" s="331">
        <v>45</v>
      </c>
      <c r="F6" s="331">
        <v>125</v>
      </c>
      <c r="G6" s="331">
        <v>65</v>
      </c>
      <c r="H6" s="331">
        <v>125</v>
      </c>
      <c r="I6" s="331">
        <v>191</v>
      </c>
      <c r="J6" s="331">
        <v>175</v>
      </c>
      <c r="K6" s="331">
        <v>430</v>
      </c>
      <c r="L6" s="331">
        <v>384</v>
      </c>
      <c r="M6" s="331">
        <v>1228</v>
      </c>
      <c r="N6" s="331">
        <v>679</v>
      </c>
      <c r="O6" s="331">
        <v>704</v>
      </c>
      <c r="P6" s="338">
        <v>588</v>
      </c>
      <c r="Q6" s="338">
        <v>297</v>
      </c>
      <c r="R6" s="338">
        <v>235</v>
      </c>
      <c r="S6" s="338">
        <v>130</v>
      </c>
      <c r="T6" s="339">
        <v>188</v>
      </c>
      <c r="U6" s="340">
        <v>130</v>
      </c>
      <c r="V6" s="336">
        <f t="shared" si="0"/>
        <v>6088</v>
      </c>
      <c r="W6" s="31"/>
      <c r="X6" s="228">
        <v>33086</v>
      </c>
      <c r="Y6" s="229">
        <f t="shared" si="1"/>
        <v>231</v>
      </c>
    </row>
    <row r="7" spans="1:25" s="26" customFormat="1" ht="12.75">
      <c r="A7" s="337">
        <v>32933</v>
      </c>
      <c r="B7" s="331"/>
      <c r="C7" s="331">
        <v>233</v>
      </c>
      <c r="D7" s="331">
        <v>45</v>
      </c>
      <c r="E7" s="331">
        <v>65</v>
      </c>
      <c r="F7" s="331">
        <v>97</v>
      </c>
      <c r="G7" s="331">
        <v>201</v>
      </c>
      <c r="H7" s="331">
        <v>138</v>
      </c>
      <c r="I7" s="331">
        <v>201</v>
      </c>
      <c r="J7" s="331">
        <v>144</v>
      </c>
      <c r="K7" s="331">
        <v>583</v>
      </c>
      <c r="L7" s="331">
        <v>514</v>
      </c>
      <c r="M7" s="331">
        <v>1635</v>
      </c>
      <c r="N7" s="331">
        <v>726</v>
      </c>
      <c r="O7" s="331">
        <v>588</v>
      </c>
      <c r="P7" s="338">
        <v>988</v>
      </c>
      <c r="Q7" s="338">
        <v>307</v>
      </c>
      <c r="R7" s="338">
        <v>263</v>
      </c>
      <c r="S7" s="338">
        <v>181</v>
      </c>
      <c r="T7" s="339">
        <v>182</v>
      </c>
      <c r="U7" s="340">
        <v>123</v>
      </c>
      <c r="V7" s="336">
        <f t="shared" si="0"/>
        <v>7214</v>
      </c>
      <c r="W7" s="31"/>
      <c r="X7" s="228">
        <v>33117</v>
      </c>
      <c r="Y7" s="229">
        <f t="shared" si="1"/>
        <v>146</v>
      </c>
    </row>
    <row r="8" spans="1:25" s="26" customFormat="1" ht="12.75">
      <c r="A8" s="337">
        <v>32964</v>
      </c>
      <c r="B8" s="331"/>
      <c r="C8" s="331">
        <v>165</v>
      </c>
      <c r="D8" s="331">
        <v>61</v>
      </c>
      <c r="E8" s="331">
        <v>71</v>
      </c>
      <c r="F8" s="331">
        <v>100</v>
      </c>
      <c r="G8" s="331">
        <v>147</v>
      </c>
      <c r="H8" s="331">
        <v>118</v>
      </c>
      <c r="I8" s="331">
        <v>193</v>
      </c>
      <c r="J8" s="331">
        <v>127</v>
      </c>
      <c r="K8" s="331">
        <v>569</v>
      </c>
      <c r="L8" s="331">
        <v>559</v>
      </c>
      <c r="M8" s="331">
        <v>1539</v>
      </c>
      <c r="N8" s="331">
        <v>762</v>
      </c>
      <c r="O8" s="331">
        <v>1187</v>
      </c>
      <c r="P8" s="338">
        <v>603</v>
      </c>
      <c r="Q8" s="338">
        <v>280</v>
      </c>
      <c r="R8" s="338">
        <v>218</v>
      </c>
      <c r="S8" s="338">
        <v>130</v>
      </c>
      <c r="T8" s="339">
        <v>137</v>
      </c>
      <c r="U8" s="340">
        <v>134</v>
      </c>
      <c r="V8" s="336">
        <f t="shared" si="0"/>
        <v>7100</v>
      </c>
      <c r="W8" s="31"/>
      <c r="X8" s="228">
        <v>33147</v>
      </c>
      <c r="Y8" s="229">
        <f t="shared" si="1"/>
        <v>355</v>
      </c>
    </row>
    <row r="9" spans="1:25" s="26" customFormat="1" ht="12.75">
      <c r="A9" s="337">
        <v>32994</v>
      </c>
      <c r="B9" s="331"/>
      <c r="C9" s="331">
        <v>248</v>
      </c>
      <c r="D9" s="331">
        <v>39</v>
      </c>
      <c r="E9" s="331">
        <v>141</v>
      </c>
      <c r="F9" s="331">
        <v>80</v>
      </c>
      <c r="G9" s="331">
        <v>211</v>
      </c>
      <c r="H9" s="331">
        <v>89</v>
      </c>
      <c r="I9" s="331">
        <v>114</v>
      </c>
      <c r="J9" s="331">
        <v>96</v>
      </c>
      <c r="K9" s="331">
        <v>604</v>
      </c>
      <c r="L9" s="331">
        <v>545</v>
      </c>
      <c r="M9" s="331">
        <v>1600</v>
      </c>
      <c r="N9" s="331">
        <v>604</v>
      </c>
      <c r="O9" s="331">
        <v>964</v>
      </c>
      <c r="P9" s="338">
        <v>420</v>
      </c>
      <c r="Q9" s="338">
        <v>261</v>
      </c>
      <c r="R9" s="338">
        <v>246</v>
      </c>
      <c r="S9" s="338">
        <v>114</v>
      </c>
      <c r="T9" s="339">
        <v>98</v>
      </c>
      <c r="U9" s="340">
        <v>115</v>
      </c>
      <c r="V9" s="336">
        <f t="shared" si="0"/>
        <v>6589</v>
      </c>
      <c r="W9" s="31"/>
      <c r="X9" s="228">
        <v>33178</v>
      </c>
      <c r="Y9" s="229">
        <f t="shared" si="1"/>
        <v>432</v>
      </c>
    </row>
    <row r="10" spans="1:25" s="26" customFormat="1" ht="12.75">
      <c r="A10" s="337">
        <v>33025</v>
      </c>
      <c r="B10" s="331"/>
      <c r="C10" s="331">
        <v>235</v>
      </c>
      <c r="D10" s="331">
        <v>64</v>
      </c>
      <c r="E10" s="331">
        <v>101</v>
      </c>
      <c r="F10" s="331">
        <v>64</v>
      </c>
      <c r="G10" s="331">
        <v>150</v>
      </c>
      <c r="H10" s="331">
        <v>187</v>
      </c>
      <c r="I10" s="331">
        <v>115</v>
      </c>
      <c r="J10" s="331">
        <v>120</v>
      </c>
      <c r="K10" s="331">
        <v>537</v>
      </c>
      <c r="L10" s="331">
        <v>944</v>
      </c>
      <c r="M10" s="331">
        <v>1698</v>
      </c>
      <c r="N10" s="331">
        <v>525</v>
      </c>
      <c r="O10" s="331">
        <v>899</v>
      </c>
      <c r="P10" s="338">
        <v>317</v>
      </c>
      <c r="Q10" s="338">
        <v>312</v>
      </c>
      <c r="R10" s="338">
        <v>286</v>
      </c>
      <c r="S10" s="338">
        <v>138</v>
      </c>
      <c r="T10" s="339">
        <v>114</v>
      </c>
      <c r="U10" s="340">
        <v>90</v>
      </c>
      <c r="V10" s="336">
        <f t="shared" si="0"/>
        <v>6896</v>
      </c>
      <c r="W10" s="31"/>
      <c r="X10" s="228">
        <v>33208</v>
      </c>
      <c r="Y10" s="229">
        <f t="shared" si="1"/>
        <v>437</v>
      </c>
    </row>
    <row r="11" spans="1:25" s="26" customFormat="1" ht="12.75">
      <c r="A11" s="337">
        <v>33055</v>
      </c>
      <c r="B11" s="331">
        <v>1</v>
      </c>
      <c r="C11" s="331">
        <v>104</v>
      </c>
      <c r="D11" s="331">
        <v>95</v>
      </c>
      <c r="E11" s="331">
        <v>169</v>
      </c>
      <c r="F11" s="331">
        <v>121</v>
      </c>
      <c r="G11" s="331">
        <v>89</v>
      </c>
      <c r="H11" s="331">
        <v>372</v>
      </c>
      <c r="I11" s="331">
        <v>185</v>
      </c>
      <c r="J11" s="331">
        <v>142</v>
      </c>
      <c r="K11" s="331">
        <v>611</v>
      </c>
      <c r="L11" s="331">
        <v>666</v>
      </c>
      <c r="M11" s="331">
        <v>1614</v>
      </c>
      <c r="N11" s="331">
        <v>580</v>
      </c>
      <c r="O11" s="331">
        <v>925</v>
      </c>
      <c r="P11" s="338">
        <v>354</v>
      </c>
      <c r="Q11" s="338">
        <v>330</v>
      </c>
      <c r="R11" s="338">
        <v>292</v>
      </c>
      <c r="S11" s="338">
        <v>148</v>
      </c>
      <c r="T11" s="339">
        <v>115</v>
      </c>
      <c r="U11" s="340">
        <v>105</v>
      </c>
      <c r="V11" s="336">
        <f t="shared" si="0"/>
        <v>7018</v>
      </c>
      <c r="W11" s="31"/>
      <c r="X11" s="228">
        <v>33239</v>
      </c>
      <c r="Y11" s="229">
        <f t="shared" si="1"/>
        <v>395</v>
      </c>
    </row>
    <row r="12" spans="1:25" s="26" customFormat="1" ht="12.75">
      <c r="A12" s="337">
        <v>33086</v>
      </c>
      <c r="B12" s="331">
        <v>231</v>
      </c>
      <c r="C12" s="331">
        <v>137</v>
      </c>
      <c r="D12" s="331">
        <v>67</v>
      </c>
      <c r="E12" s="331">
        <v>198</v>
      </c>
      <c r="F12" s="331">
        <v>95</v>
      </c>
      <c r="G12" s="331">
        <v>118</v>
      </c>
      <c r="H12" s="331">
        <v>332</v>
      </c>
      <c r="I12" s="331">
        <v>151</v>
      </c>
      <c r="J12" s="331">
        <v>273</v>
      </c>
      <c r="K12" s="331">
        <v>581</v>
      </c>
      <c r="L12" s="331">
        <v>691</v>
      </c>
      <c r="M12" s="331">
        <v>1780</v>
      </c>
      <c r="N12" s="331">
        <v>579</v>
      </c>
      <c r="O12" s="331">
        <v>1167</v>
      </c>
      <c r="P12" s="338">
        <v>300</v>
      </c>
      <c r="Q12" s="338">
        <v>489</v>
      </c>
      <c r="R12" s="338">
        <v>426</v>
      </c>
      <c r="S12" s="338">
        <v>172</v>
      </c>
      <c r="T12" s="339">
        <v>113</v>
      </c>
      <c r="U12" s="340">
        <v>85</v>
      </c>
      <c r="V12" s="336">
        <f t="shared" si="0"/>
        <v>7985</v>
      </c>
      <c r="W12" s="31"/>
      <c r="X12" s="228">
        <v>33270</v>
      </c>
      <c r="Y12" s="229">
        <f t="shared" si="1"/>
        <v>330</v>
      </c>
    </row>
    <row r="13" spans="1:25" s="26" customFormat="1" ht="12.75">
      <c r="A13" s="337">
        <v>33117</v>
      </c>
      <c r="B13" s="331">
        <v>146</v>
      </c>
      <c r="C13" s="331">
        <v>77</v>
      </c>
      <c r="D13" s="331">
        <v>82</v>
      </c>
      <c r="E13" s="331">
        <v>814</v>
      </c>
      <c r="F13" s="331">
        <v>90</v>
      </c>
      <c r="G13" s="331">
        <v>155</v>
      </c>
      <c r="H13" s="331">
        <v>171</v>
      </c>
      <c r="I13" s="331">
        <v>168</v>
      </c>
      <c r="J13" s="331">
        <v>252</v>
      </c>
      <c r="K13" s="331">
        <v>699</v>
      </c>
      <c r="L13" s="331">
        <v>749</v>
      </c>
      <c r="M13" s="331">
        <v>1497</v>
      </c>
      <c r="N13" s="331">
        <v>610</v>
      </c>
      <c r="O13" s="331">
        <v>965</v>
      </c>
      <c r="P13" s="338">
        <v>282</v>
      </c>
      <c r="Q13" s="338">
        <v>432</v>
      </c>
      <c r="R13" s="338">
        <v>193</v>
      </c>
      <c r="S13" s="338">
        <v>151</v>
      </c>
      <c r="T13" s="339">
        <v>121</v>
      </c>
      <c r="U13" s="340">
        <v>86</v>
      </c>
      <c r="V13" s="336">
        <f t="shared" si="0"/>
        <v>7740</v>
      </c>
      <c r="W13" s="31"/>
      <c r="X13" s="228">
        <v>33298</v>
      </c>
      <c r="Y13" s="229">
        <f t="shared" si="1"/>
        <v>233</v>
      </c>
    </row>
    <row r="14" spans="1:25" s="26" customFormat="1" ht="12.75">
      <c r="A14" s="337">
        <v>33147</v>
      </c>
      <c r="B14" s="331">
        <v>355</v>
      </c>
      <c r="C14" s="331">
        <v>80</v>
      </c>
      <c r="D14" s="331">
        <v>76</v>
      </c>
      <c r="E14" s="331">
        <v>334</v>
      </c>
      <c r="F14" s="331">
        <v>70</v>
      </c>
      <c r="G14" s="331">
        <v>69</v>
      </c>
      <c r="H14" s="331">
        <v>198</v>
      </c>
      <c r="I14" s="331">
        <v>119</v>
      </c>
      <c r="J14" s="331">
        <v>791</v>
      </c>
      <c r="K14" s="331">
        <v>551</v>
      </c>
      <c r="L14" s="331">
        <v>919</v>
      </c>
      <c r="M14" s="331">
        <v>1498</v>
      </c>
      <c r="N14" s="331">
        <v>773</v>
      </c>
      <c r="O14" s="331">
        <v>1557</v>
      </c>
      <c r="P14" s="338">
        <v>378</v>
      </c>
      <c r="Q14" s="338">
        <v>348</v>
      </c>
      <c r="R14" s="338">
        <v>235</v>
      </c>
      <c r="S14" s="338">
        <v>142</v>
      </c>
      <c r="T14" s="339">
        <v>176</v>
      </c>
      <c r="U14" s="340">
        <v>99</v>
      </c>
      <c r="V14" s="336">
        <f t="shared" si="0"/>
        <v>8768</v>
      </c>
      <c r="W14" s="31"/>
      <c r="X14" s="228">
        <v>33329</v>
      </c>
      <c r="Y14" s="229">
        <f t="shared" si="1"/>
        <v>165</v>
      </c>
    </row>
    <row r="15" spans="1:25" s="26" customFormat="1" ht="12.75">
      <c r="A15" s="337">
        <v>33178</v>
      </c>
      <c r="B15" s="331">
        <v>432</v>
      </c>
      <c r="C15" s="331">
        <v>122</v>
      </c>
      <c r="D15" s="331">
        <v>70</v>
      </c>
      <c r="E15" s="331">
        <v>129</v>
      </c>
      <c r="F15" s="331">
        <v>65</v>
      </c>
      <c r="G15" s="331">
        <v>73</v>
      </c>
      <c r="H15" s="331">
        <v>226</v>
      </c>
      <c r="I15" s="331">
        <v>210</v>
      </c>
      <c r="J15" s="331">
        <v>711</v>
      </c>
      <c r="K15" s="331">
        <v>724</v>
      </c>
      <c r="L15" s="331">
        <v>1232</v>
      </c>
      <c r="M15" s="331">
        <v>1355</v>
      </c>
      <c r="N15" s="331">
        <v>630</v>
      </c>
      <c r="O15" s="331">
        <v>997</v>
      </c>
      <c r="P15" s="338">
        <v>370</v>
      </c>
      <c r="Q15" s="338">
        <v>348</v>
      </c>
      <c r="R15" s="338">
        <v>208</v>
      </c>
      <c r="S15" s="338">
        <v>216</v>
      </c>
      <c r="T15" s="339">
        <v>117</v>
      </c>
      <c r="U15" s="340">
        <v>82</v>
      </c>
      <c r="V15" s="336">
        <f t="shared" si="0"/>
        <v>8317</v>
      </c>
      <c r="W15" s="31"/>
      <c r="X15" s="228">
        <v>33359</v>
      </c>
      <c r="Y15" s="229">
        <f t="shared" si="1"/>
        <v>248</v>
      </c>
    </row>
    <row r="16" spans="1:25" s="26" customFormat="1" ht="12.75">
      <c r="A16" s="341">
        <v>33208</v>
      </c>
      <c r="B16" s="331">
        <v>437</v>
      </c>
      <c r="C16" s="331">
        <v>100</v>
      </c>
      <c r="D16" s="331">
        <v>65</v>
      </c>
      <c r="E16" s="331">
        <v>110</v>
      </c>
      <c r="F16" s="331">
        <v>108</v>
      </c>
      <c r="G16" s="331">
        <v>84</v>
      </c>
      <c r="H16" s="331">
        <v>198</v>
      </c>
      <c r="I16" s="331">
        <v>250</v>
      </c>
      <c r="J16" s="331">
        <v>1035</v>
      </c>
      <c r="K16" s="331">
        <v>727</v>
      </c>
      <c r="L16" s="331">
        <v>997</v>
      </c>
      <c r="M16" s="331">
        <v>1422</v>
      </c>
      <c r="N16" s="331">
        <v>682</v>
      </c>
      <c r="O16" s="331">
        <v>761</v>
      </c>
      <c r="P16" s="342">
        <v>307</v>
      </c>
      <c r="Q16" s="343">
        <v>271</v>
      </c>
      <c r="R16" s="343">
        <v>152</v>
      </c>
      <c r="S16" s="343">
        <v>203</v>
      </c>
      <c r="T16" s="344">
        <v>83</v>
      </c>
      <c r="U16" s="345">
        <v>86</v>
      </c>
      <c r="V16" s="336">
        <f>SUM(B16:U16)</f>
        <v>8078</v>
      </c>
      <c r="W16" s="31"/>
      <c r="X16" s="228">
        <v>33390</v>
      </c>
      <c r="Y16" s="229">
        <f t="shared" si="1"/>
        <v>235</v>
      </c>
    </row>
    <row r="17" spans="1:26" s="29" customFormat="1" ht="12.75">
      <c r="A17" s="351" t="s">
        <v>29</v>
      </c>
      <c r="B17" s="55">
        <f>SUM(B5:B16)</f>
        <v>1602</v>
      </c>
      <c r="C17" s="55">
        <f>SUM(C5:C16)</f>
        <v>2226</v>
      </c>
      <c r="D17" s="55">
        <f aca="true" t="shared" si="2" ref="D17:T17">SUM(D5:D16)</f>
        <v>841</v>
      </c>
      <c r="E17" s="55">
        <f t="shared" si="2"/>
        <v>2207</v>
      </c>
      <c r="F17" s="55">
        <f t="shared" si="2"/>
        <v>1187</v>
      </c>
      <c r="G17" s="55">
        <f t="shared" si="2"/>
        <v>1417</v>
      </c>
      <c r="H17" s="55">
        <f t="shared" si="2"/>
        <v>2211</v>
      </c>
      <c r="I17" s="55">
        <f t="shared" si="2"/>
        <v>2109</v>
      </c>
      <c r="J17" s="55">
        <f t="shared" si="2"/>
        <v>4085</v>
      </c>
      <c r="K17" s="55">
        <f t="shared" si="2"/>
        <v>7218</v>
      </c>
      <c r="L17" s="55">
        <f t="shared" si="2"/>
        <v>8793</v>
      </c>
      <c r="M17" s="55">
        <f t="shared" si="2"/>
        <v>18094</v>
      </c>
      <c r="N17" s="55">
        <f t="shared" si="2"/>
        <v>8484</v>
      </c>
      <c r="O17" s="55">
        <f t="shared" si="2"/>
        <v>11400</v>
      </c>
      <c r="P17" s="55">
        <f>SUM(P5:P16)</f>
        <v>5459</v>
      </c>
      <c r="Q17" s="55">
        <f>SUM(Q5:Q16)</f>
        <v>4021</v>
      </c>
      <c r="R17" s="55">
        <f t="shared" si="2"/>
        <v>3016</v>
      </c>
      <c r="S17" s="55">
        <f t="shared" si="2"/>
        <v>1878</v>
      </c>
      <c r="T17" s="55">
        <f t="shared" si="2"/>
        <v>1656</v>
      </c>
      <c r="U17" s="238">
        <f>SUM(U5:U16)</f>
        <v>1258</v>
      </c>
      <c r="V17" s="55">
        <f>SUM(B17:U17)</f>
        <v>89162</v>
      </c>
      <c r="W17" s="31"/>
      <c r="X17" s="228">
        <v>33420</v>
      </c>
      <c r="Y17" s="229">
        <f t="shared" si="1"/>
        <v>104</v>
      </c>
      <c r="Z17" s="26"/>
    </row>
    <row r="18" spans="10:26" ht="13.5" customHeight="1">
      <c r="J18" s="348"/>
      <c r="K18" s="348"/>
      <c r="L18" s="348"/>
      <c r="V18" s="349"/>
      <c r="X18" s="228">
        <v>33451</v>
      </c>
      <c r="Y18" s="229">
        <f t="shared" si="1"/>
        <v>137</v>
      </c>
      <c r="Z18" s="26"/>
    </row>
    <row r="19" spans="10:26" ht="13.5" customHeight="1">
      <c r="J19" s="348"/>
      <c r="K19" s="348"/>
      <c r="L19" s="348"/>
      <c r="X19" s="228">
        <v>33482</v>
      </c>
      <c r="Y19" s="229">
        <f t="shared" si="1"/>
        <v>77</v>
      </c>
      <c r="Z19" s="26"/>
    </row>
    <row r="20" spans="10:26" ht="13.5" customHeight="1">
      <c r="J20" s="348"/>
      <c r="K20" s="348"/>
      <c r="L20" s="348"/>
      <c r="W20" s="32"/>
      <c r="X20" s="228">
        <v>33512</v>
      </c>
      <c r="Y20" s="229">
        <f t="shared" si="1"/>
        <v>80</v>
      </c>
      <c r="Z20" s="26"/>
    </row>
    <row r="21" spans="13:26" ht="13.5" customHeight="1">
      <c r="M21" s="350"/>
      <c r="N21" s="350"/>
      <c r="X21" s="228">
        <v>33543</v>
      </c>
      <c r="Y21" s="229">
        <f t="shared" si="1"/>
        <v>122</v>
      </c>
      <c r="Z21" s="26"/>
    </row>
    <row r="22" spans="24:26" ht="13.5" customHeight="1">
      <c r="X22" s="228">
        <v>33573</v>
      </c>
      <c r="Y22" s="229">
        <f t="shared" si="1"/>
        <v>100</v>
      </c>
      <c r="Z22" s="26"/>
    </row>
    <row r="23" spans="24:26" ht="13.5" customHeight="1">
      <c r="X23" s="228">
        <v>33604</v>
      </c>
      <c r="Y23" s="229">
        <f t="shared" si="1"/>
        <v>138</v>
      </c>
      <c r="Z23" s="26"/>
    </row>
    <row r="24" spans="24:26" ht="13.5" customHeight="1">
      <c r="X24" s="228">
        <v>33635</v>
      </c>
      <c r="Y24" s="229">
        <f t="shared" si="1"/>
        <v>39</v>
      </c>
      <c r="Z24" s="26"/>
    </row>
    <row r="25" spans="24:26" ht="13.5" customHeight="1">
      <c r="X25" s="228">
        <v>33664</v>
      </c>
      <c r="Y25" s="229">
        <f t="shared" si="1"/>
        <v>45</v>
      </c>
      <c r="Z25" s="26"/>
    </row>
    <row r="26" spans="24:26" ht="13.5" customHeight="1">
      <c r="X26" s="228">
        <v>33695</v>
      </c>
      <c r="Y26" s="229">
        <f t="shared" si="1"/>
        <v>61</v>
      </c>
      <c r="Z26" s="26"/>
    </row>
    <row r="27" spans="24:26" ht="13.5" customHeight="1">
      <c r="X27" s="228">
        <v>33725</v>
      </c>
      <c r="Y27" s="229">
        <f t="shared" si="1"/>
        <v>39</v>
      </c>
      <c r="Z27" s="26"/>
    </row>
    <row r="28" spans="24:26" ht="13.5" customHeight="1">
      <c r="X28" s="228">
        <v>33756</v>
      </c>
      <c r="Y28" s="229">
        <f t="shared" si="1"/>
        <v>64</v>
      </c>
      <c r="Z28" s="26"/>
    </row>
    <row r="29" spans="24:26" ht="13.5" customHeight="1">
      <c r="X29" s="228">
        <v>33786</v>
      </c>
      <c r="Y29" s="229">
        <f t="shared" si="1"/>
        <v>95</v>
      </c>
      <c r="Z29" s="26"/>
    </row>
    <row r="30" spans="24:26" ht="13.5" customHeight="1">
      <c r="X30" s="228">
        <v>33817</v>
      </c>
      <c r="Y30" s="229">
        <f t="shared" si="1"/>
        <v>67</v>
      </c>
      <c r="Z30" s="26"/>
    </row>
    <row r="31" spans="24:26" ht="13.5" customHeight="1">
      <c r="X31" s="228">
        <v>33848</v>
      </c>
      <c r="Y31" s="229">
        <f t="shared" si="1"/>
        <v>82</v>
      </c>
      <c r="Z31" s="26"/>
    </row>
    <row r="32" spans="24:26" ht="13.5" customHeight="1">
      <c r="X32" s="228">
        <v>33878</v>
      </c>
      <c r="Y32" s="229">
        <f t="shared" si="1"/>
        <v>76</v>
      </c>
      <c r="Z32" s="26"/>
    </row>
    <row r="33" spans="24:26" ht="13.5" customHeight="1">
      <c r="X33" s="228">
        <v>33909</v>
      </c>
      <c r="Y33" s="229">
        <f t="shared" si="1"/>
        <v>70</v>
      </c>
      <c r="Z33" s="26"/>
    </row>
    <row r="34" spans="24:26" ht="13.5" customHeight="1">
      <c r="X34" s="228">
        <v>33939</v>
      </c>
      <c r="Y34" s="229">
        <f t="shared" si="1"/>
        <v>65</v>
      </c>
      <c r="Z34" s="26"/>
    </row>
    <row r="35" spans="24:26" ht="13.5" customHeight="1">
      <c r="X35" s="228">
        <v>33970</v>
      </c>
      <c r="Y35" s="229">
        <f t="shared" si="1"/>
        <v>30</v>
      </c>
      <c r="Z35" s="26"/>
    </row>
    <row r="36" spans="24:26" ht="13.5" customHeight="1">
      <c r="X36" s="228">
        <v>34001</v>
      </c>
      <c r="Y36" s="229">
        <f t="shared" si="1"/>
        <v>45</v>
      </c>
      <c r="Z36" s="26"/>
    </row>
    <row r="37" spans="24:26" ht="13.5" customHeight="1">
      <c r="X37" s="228">
        <v>34029</v>
      </c>
      <c r="Y37" s="229">
        <f t="shared" si="1"/>
        <v>65</v>
      </c>
      <c r="Z37" s="26"/>
    </row>
    <row r="38" spans="24:26" ht="13.5" customHeight="1">
      <c r="X38" s="228">
        <v>34060</v>
      </c>
      <c r="Y38" s="229">
        <f t="shared" si="1"/>
        <v>71</v>
      </c>
      <c r="Z38" s="26"/>
    </row>
    <row r="39" spans="1:26" ht="13.5" customHeight="1">
      <c r="A39" s="489"/>
      <c r="B39" s="489"/>
      <c r="C39" s="489"/>
      <c r="D39" s="489"/>
      <c r="E39" s="489"/>
      <c r="F39" s="489"/>
      <c r="G39" s="489"/>
      <c r="H39" s="489"/>
      <c r="I39" s="489"/>
      <c r="J39" s="489"/>
      <c r="K39" s="489"/>
      <c r="L39" s="489"/>
      <c r="M39" s="489"/>
      <c r="N39" s="489"/>
      <c r="O39" s="489"/>
      <c r="P39" s="489"/>
      <c r="Q39" s="489"/>
      <c r="R39" s="489"/>
      <c r="S39" s="489"/>
      <c r="T39" s="489"/>
      <c r="U39" s="489"/>
      <c r="V39" s="489"/>
      <c r="X39" s="228">
        <v>34090</v>
      </c>
      <c r="Y39" s="229">
        <f t="shared" si="1"/>
        <v>141</v>
      </c>
      <c r="Z39" s="26"/>
    </row>
    <row r="40" spans="1:26" ht="13.5" customHeight="1">
      <c r="A40" s="489"/>
      <c r="B40" s="489"/>
      <c r="C40" s="489"/>
      <c r="D40" s="489"/>
      <c r="E40" s="489"/>
      <c r="F40" s="489"/>
      <c r="G40" s="489"/>
      <c r="H40" s="489"/>
      <c r="I40" s="489"/>
      <c r="J40" s="489"/>
      <c r="K40" s="489"/>
      <c r="L40" s="489"/>
      <c r="M40" s="489"/>
      <c r="N40" s="489"/>
      <c r="O40" s="489"/>
      <c r="P40" s="489"/>
      <c r="Q40" s="489"/>
      <c r="R40" s="489"/>
      <c r="S40" s="489"/>
      <c r="T40" s="489"/>
      <c r="U40" s="489"/>
      <c r="V40" s="489"/>
      <c r="X40" s="228">
        <v>34121</v>
      </c>
      <c r="Y40" s="229">
        <f t="shared" si="1"/>
        <v>101</v>
      </c>
      <c r="Z40" s="26"/>
    </row>
    <row r="41" spans="24:26" ht="13.5" customHeight="1">
      <c r="X41" s="228">
        <v>34151</v>
      </c>
      <c r="Y41" s="229">
        <f t="shared" si="1"/>
        <v>169</v>
      </c>
      <c r="Z41" s="26"/>
    </row>
    <row r="42" spans="24:26" ht="13.5" customHeight="1">
      <c r="X42" s="228">
        <v>34182</v>
      </c>
      <c r="Y42" s="229">
        <f t="shared" si="1"/>
        <v>198</v>
      </c>
      <c r="Z42" s="26"/>
    </row>
    <row r="43" spans="24:26" ht="13.5" customHeight="1">
      <c r="X43" s="228">
        <v>34213</v>
      </c>
      <c r="Y43" s="229">
        <f t="shared" si="1"/>
        <v>814</v>
      </c>
      <c r="Z43" s="26"/>
    </row>
    <row r="44" spans="24:26" ht="13.5" customHeight="1">
      <c r="X44" s="228">
        <v>34243</v>
      </c>
      <c r="Y44" s="229">
        <f t="shared" si="1"/>
        <v>334</v>
      </c>
      <c r="Z44" s="26"/>
    </row>
    <row r="45" spans="24:26" ht="13.5" customHeight="1">
      <c r="X45" s="228">
        <v>34274</v>
      </c>
      <c r="Y45" s="229">
        <f t="shared" si="1"/>
        <v>129</v>
      </c>
      <c r="Z45" s="26"/>
    </row>
    <row r="46" spans="24:26" ht="13.5" customHeight="1">
      <c r="X46" s="228">
        <v>34304</v>
      </c>
      <c r="Y46" s="229">
        <f t="shared" si="1"/>
        <v>110</v>
      </c>
      <c r="Z46" s="26"/>
    </row>
    <row r="47" spans="24:26" ht="13.5" customHeight="1">
      <c r="X47" s="228">
        <v>34335</v>
      </c>
      <c r="Y47" s="229">
        <f t="shared" si="1"/>
        <v>172</v>
      </c>
      <c r="Z47" s="26"/>
    </row>
    <row r="48" spans="24:26" ht="13.5" customHeight="1">
      <c r="X48" s="228">
        <v>34366</v>
      </c>
      <c r="Y48" s="229">
        <f t="shared" si="1"/>
        <v>125</v>
      </c>
      <c r="Z48" s="26"/>
    </row>
    <row r="49" spans="24:26" ht="13.5" customHeight="1">
      <c r="X49" s="228">
        <v>34394</v>
      </c>
      <c r="Y49" s="229">
        <f t="shared" si="1"/>
        <v>97</v>
      </c>
      <c r="Z49" s="26"/>
    </row>
    <row r="50" spans="24:26" ht="13.5" customHeight="1">
      <c r="X50" s="228">
        <v>34425</v>
      </c>
      <c r="Y50" s="229">
        <f t="shared" si="1"/>
        <v>100</v>
      </c>
      <c r="Z50" s="26"/>
    </row>
    <row r="51" spans="24:26" ht="13.5" customHeight="1">
      <c r="X51" s="228">
        <v>34455</v>
      </c>
      <c r="Y51" s="229">
        <f t="shared" si="1"/>
        <v>80</v>
      </c>
      <c r="Z51" s="26"/>
    </row>
    <row r="52" spans="24:26" ht="13.5" customHeight="1">
      <c r="X52" s="228">
        <v>34486</v>
      </c>
      <c r="Y52" s="229">
        <f t="shared" si="1"/>
        <v>64</v>
      </c>
      <c r="Z52" s="26"/>
    </row>
    <row r="53" spans="24:26" ht="13.5" customHeight="1">
      <c r="X53" s="228">
        <v>34516</v>
      </c>
      <c r="Y53" s="229">
        <f t="shared" si="1"/>
        <v>121</v>
      </c>
      <c r="Z53" s="26"/>
    </row>
    <row r="54" spans="24:26" ht="13.5" customHeight="1">
      <c r="X54" s="228">
        <v>34547</v>
      </c>
      <c r="Y54" s="229">
        <f t="shared" si="1"/>
        <v>95</v>
      </c>
      <c r="Z54" s="26"/>
    </row>
    <row r="55" spans="24:26" ht="13.5" customHeight="1">
      <c r="X55" s="228">
        <v>34578</v>
      </c>
      <c r="Y55" s="229">
        <f t="shared" si="1"/>
        <v>90</v>
      </c>
      <c r="Z55" s="26"/>
    </row>
    <row r="56" spans="24:26" ht="13.5" customHeight="1">
      <c r="X56" s="228">
        <v>34608</v>
      </c>
      <c r="Y56" s="229">
        <f t="shared" si="1"/>
        <v>70</v>
      </c>
      <c r="Z56" s="26"/>
    </row>
    <row r="57" spans="24:26" ht="13.5" customHeight="1">
      <c r="X57" s="228">
        <v>34639</v>
      </c>
      <c r="Y57" s="229">
        <f t="shared" si="1"/>
        <v>65</v>
      </c>
      <c r="Z57" s="26"/>
    </row>
    <row r="58" spans="24:26" ht="13.5" customHeight="1">
      <c r="X58" s="228">
        <v>34669</v>
      </c>
      <c r="Y58" s="229">
        <f t="shared" si="1"/>
        <v>108</v>
      </c>
      <c r="Z58" s="26"/>
    </row>
    <row r="59" spans="24:26" ht="13.5" customHeight="1">
      <c r="X59" s="228">
        <v>34700</v>
      </c>
      <c r="Y59" s="229">
        <f t="shared" si="1"/>
        <v>55</v>
      </c>
      <c r="Z59" s="26"/>
    </row>
    <row r="60" spans="24:26" ht="13.5" customHeight="1">
      <c r="X60" s="228">
        <v>34731</v>
      </c>
      <c r="Y60" s="229">
        <f t="shared" si="1"/>
        <v>65</v>
      </c>
      <c r="Z60" s="26"/>
    </row>
    <row r="61" spans="24:26" ht="13.5" customHeight="1">
      <c r="X61" s="228">
        <v>34759</v>
      </c>
      <c r="Y61" s="229">
        <f t="shared" si="1"/>
        <v>201</v>
      </c>
      <c r="Z61" s="26"/>
    </row>
    <row r="62" spans="24:26" ht="13.5" customHeight="1">
      <c r="X62" s="228">
        <v>34790</v>
      </c>
      <c r="Y62" s="229">
        <f t="shared" si="1"/>
        <v>147</v>
      </c>
      <c r="Z62" s="26"/>
    </row>
    <row r="63" spans="24:26" ht="13.5" customHeight="1">
      <c r="X63" s="228">
        <v>34820</v>
      </c>
      <c r="Y63" s="229">
        <f t="shared" si="1"/>
        <v>211</v>
      </c>
      <c r="Z63" s="26"/>
    </row>
    <row r="64" spans="24:26" ht="13.5" customHeight="1">
      <c r="X64" s="228">
        <v>34851</v>
      </c>
      <c r="Y64" s="229">
        <f t="shared" si="1"/>
        <v>150</v>
      </c>
      <c r="Z64" s="26"/>
    </row>
    <row r="65" spans="24:26" ht="13.5" customHeight="1">
      <c r="X65" s="228">
        <v>34881</v>
      </c>
      <c r="Y65" s="229">
        <f t="shared" si="1"/>
        <v>89</v>
      </c>
      <c r="Z65" s="26"/>
    </row>
    <row r="66" spans="24:26" ht="13.5" customHeight="1">
      <c r="X66" s="228">
        <v>34912</v>
      </c>
      <c r="Y66" s="229">
        <f t="shared" si="1"/>
        <v>118</v>
      </c>
      <c r="Z66" s="26"/>
    </row>
    <row r="67" spans="24:26" ht="13.5" customHeight="1">
      <c r="X67" s="228">
        <v>34943</v>
      </c>
      <c r="Y67" s="229">
        <f t="shared" si="1"/>
        <v>155</v>
      </c>
      <c r="Z67" s="26"/>
    </row>
    <row r="68" spans="24:26" ht="13.5" customHeight="1">
      <c r="X68" s="228">
        <v>34973</v>
      </c>
      <c r="Y68" s="229">
        <f t="shared" si="1"/>
        <v>69</v>
      </c>
      <c r="Z68" s="26"/>
    </row>
    <row r="69" spans="24:26" ht="13.5" customHeight="1">
      <c r="X69" s="228">
        <v>35004</v>
      </c>
      <c r="Y69" s="229">
        <f aca="true" t="shared" si="3" ref="Y69:Y132">VLOOKUP(DATE(1990,MONTH(X69),1),$A$5:$T$16,YEAR(X69)-1988,FALSE)</f>
        <v>73</v>
      </c>
      <c r="Z69" s="26"/>
    </row>
    <row r="70" spans="24:26" ht="13.5" customHeight="1">
      <c r="X70" s="228">
        <v>35034</v>
      </c>
      <c r="Y70" s="229">
        <f t="shared" si="3"/>
        <v>84</v>
      </c>
      <c r="Z70" s="26"/>
    </row>
    <row r="71" spans="24:26" ht="13.5" customHeight="1">
      <c r="X71" s="228">
        <v>35065</v>
      </c>
      <c r="Y71" s="229">
        <f t="shared" si="3"/>
        <v>57</v>
      </c>
      <c r="Z71" s="26"/>
    </row>
    <row r="72" spans="24:26" ht="13.5" customHeight="1">
      <c r="X72" s="228">
        <v>35096</v>
      </c>
      <c r="Y72" s="229">
        <f t="shared" si="3"/>
        <v>125</v>
      </c>
      <c r="Z72" s="26"/>
    </row>
    <row r="73" spans="24:26" ht="13.5" customHeight="1">
      <c r="X73" s="228">
        <v>35125</v>
      </c>
      <c r="Y73" s="229">
        <f t="shared" si="3"/>
        <v>138</v>
      </c>
      <c r="Z73" s="26"/>
    </row>
    <row r="74" spans="24:26" ht="13.5" customHeight="1">
      <c r="X74" s="228">
        <v>35156</v>
      </c>
      <c r="Y74" s="229">
        <f t="shared" si="3"/>
        <v>118</v>
      </c>
      <c r="Z74" s="26"/>
    </row>
    <row r="75" spans="24:26" ht="13.5" customHeight="1">
      <c r="X75" s="228">
        <v>35186</v>
      </c>
      <c r="Y75" s="229">
        <f t="shared" si="3"/>
        <v>89</v>
      </c>
      <c r="Z75" s="26"/>
    </row>
    <row r="76" spans="24:26" ht="13.5" customHeight="1">
      <c r="X76" s="228">
        <v>35217</v>
      </c>
      <c r="Y76" s="229">
        <f t="shared" si="3"/>
        <v>187</v>
      </c>
      <c r="Z76" s="26"/>
    </row>
    <row r="77" spans="24:26" ht="13.5" customHeight="1">
      <c r="X77" s="228">
        <v>35247</v>
      </c>
      <c r="Y77" s="229">
        <f t="shared" si="3"/>
        <v>372</v>
      </c>
      <c r="Z77" s="26"/>
    </row>
    <row r="78" spans="24:26" ht="13.5" customHeight="1">
      <c r="X78" s="228">
        <v>35278</v>
      </c>
      <c r="Y78" s="229">
        <f t="shared" si="3"/>
        <v>332</v>
      </c>
      <c r="Z78" s="26"/>
    </row>
    <row r="79" spans="24:26" ht="13.5" customHeight="1">
      <c r="X79" s="228">
        <v>35309</v>
      </c>
      <c r="Y79" s="229">
        <f t="shared" si="3"/>
        <v>171</v>
      </c>
      <c r="Z79" s="26"/>
    </row>
    <row r="80" spans="24:26" ht="13.5" customHeight="1">
      <c r="X80" s="228">
        <v>35339</v>
      </c>
      <c r="Y80" s="229">
        <f t="shared" si="3"/>
        <v>198</v>
      </c>
      <c r="Z80" s="26"/>
    </row>
    <row r="81" spans="24:26" ht="13.5" customHeight="1">
      <c r="X81" s="228">
        <v>35370</v>
      </c>
      <c r="Y81" s="229">
        <f t="shared" si="3"/>
        <v>226</v>
      </c>
      <c r="Z81" s="26"/>
    </row>
    <row r="82" spans="24:26" ht="13.5" customHeight="1">
      <c r="X82" s="228">
        <v>35400</v>
      </c>
      <c r="Y82" s="229">
        <f t="shared" si="3"/>
        <v>198</v>
      </c>
      <c r="Z82" s="26"/>
    </row>
    <row r="83" spans="24:26" ht="13.5" customHeight="1">
      <c r="X83" s="228">
        <v>35431</v>
      </c>
      <c r="Y83" s="229">
        <f t="shared" si="3"/>
        <v>212</v>
      </c>
      <c r="Z83" s="26"/>
    </row>
    <row r="84" spans="24:26" ht="13.5" customHeight="1">
      <c r="X84" s="228">
        <v>35462</v>
      </c>
      <c r="Y84" s="229">
        <f t="shared" si="3"/>
        <v>191</v>
      </c>
      <c r="Z84" s="26"/>
    </row>
    <row r="85" spans="24:26" ht="13.5" customHeight="1">
      <c r="X85" s="228">
        <v>35490</v>
      </c>
      <c r="Y85" s="229">
        <f t="shared" si="3"/>
        <v>201</v>
      </c>
      <c r="Z85" s="26"/>
    </row>
    <row r="86" spans="24:26" ht="13.5" customHeight="1">
      <c r="X86" s="228">
        <v>35521</v>
      </c>
      <c r="Y86" s="229">
        <f t="shared" si="3"/>
        <v>193</v>
      </c>
      <c r="Z86" s="26"/>
    </row>
    <row r="87" spans="24:26" ht="13.5" customHeight="1">
      <c r="X87" s="228">
        <v>35551</v>
      </c>
      <c r="Y87" s="229">
        <f t="shared" si="3"/>
        <v>114</v>
      </c>
      <c r="Z87" s="26"/>
    </row>
    <row r="88" spans="24:26" ht="13.5" customHeight="1">
      <c r="X88" s="228">
        <v>35582</v>
      </c>
      <c r="Y88" s="229">
        <f t="shared" si="3"/>
        <v>115</v>
      </c>
      <c r="Z88" s="26"/>
    </row>
    <row r="89" spans="24:26" ht="13.5" customHeight="1">
      <c r="X89" s="228">
        <v>35612</v>
      </c>
      <c r="Y89" s="229">
        <f t="shared" si="3"/>
        <v>185</v>
      </c>
      <c r="Z89" s="26"/>
    </row>
    <row r="90" spans="24:26" ht="13.5" customHeight="1">
      <c r="X90" s="228">
        <v>35643</v>
      </c>
      <c r="Y90" s="229">
        <f t="shared" si="3"/>
        <v>151</v>
      </c>
      <c r="Z90" s="26"/>
    </row>
    <row r="91" spans="24:26" ht="13.5" customHeight="1">
      <c r="X91" s="228">
        <v>35674</v>
      </c>
      <c r="Y91" s="229">
        <f t="shared" si="3"/>
        <v>168</v>
      </c>
      <c r="Z91" s="26"/>
    </row>
    <row r="92" spans="24:26" ht="13.5" customHeight="1">
      <c r="X92" s="228">
        <v>35704</v>
      </c>
      <c r="Y92" s="229">
        <f t="shared" si="3"/>
        <v>119</v>
      </c>
      <c r="Z92" s="26"/>
    </row>
    <row r="93" spans="24:26" ht="13.5" customHeight="1">
      <c r="X93" s="228">
        <v>35735</v>
      </c>
      <c r="Y93" s="229">
        <f t="shared" si="3"/>
        <v>210</v>
      </c>
      <c r="Z93" s="26"/>
    </row>
    <row r="94" spans="24:26" ht="13.5" customHeight="1">
      <c r="X94" s="228">
        <v>35765</v>
      </c>
      <c r="Y94" s="229">
        <f t="shared" si="3"/>
        <v>250</v>
      </c>
      <c r="Z94" s="26"/>
    </row>
    <row r="95" spans="24:26" ht="13.5" customHeight="1">
      <c r="X95" s="228">
        <v>35796</v>
      </c>
      <c r="Y95" s="229">
        <f t="shared" si="3"/>
        <v>219</v>
      </c>
      <c r="Z95" s="26"/>
    </row>
    <row r="96" spans="24:26" ht="13.5" customHeight="1">
      <c r="X96" s="228">
        <v>35827</v>
      </c>
      <c r="Y96" s="229">
        <f t="shared" si="3"/>
        <v>175</v>
      </c>
      <c r="Z96" s="26"/>
    </row>
    <row r="97" spans="24:26" ht="13.5" customHeight="1">
      <c r="X97" s="228">
        <v>35855</v>
      </c>
      <c r="Y97" s="229">
        <f t="shared" si="3"/>
        <v>144</v>
      </c>
      <c r="Z97" s="26"/>
    </row>
    <row r="98" spans="24:26" ht="13.5" customHeight="1">
      <c r="X98" s="228">
        <v>35886</v>
      </c>
      <c r="Y98" s="229">
        <f t="shared" si="3"/>
        <v>127</v>
      </c>
      <c r="Z98" s="26"/>
    </row>
    <row r="99" spans="24:26" ht="13.5" customHeight="1">
      <c r="X99" s="228">
        <v>35916</v>
      </c>
      <c r="Y99" s="229">
        <f t="shared" si="3"/>
        <v>96</v>
      </c>
      <c r="Z99" s="26"/>
    </row>
    <row r="100" spans="24:26" ht="13.5" customHeight="1">
      <c r="X100" s="228">
        <v>35947</v>
      </c>
      <c r="Y100" s="229">
        <f t="shared" si="3"/>
        <v>120</v>
      </c>
      <c r="Z100" s="26"/>
    </row>
    <row r="101" spans="24:26" ht="12.75">
      <c r="X101" s="228">
        <v>35977</v>
      </c>
      <c r="Y101" s="229">
        <f t="shared" si="3"/>
        <v>142</v>
      </c>
      <c r="Z101" s="26"/>
    </row>
    <row r="102" spans="24:26" ht="12.75">
      <c r="X102" s="228">
        <v>36008</v>
      </c>
      <c r="Y102" s="229">
        <f t="shared" si="3"/>
        <v>273</v>
      </c>
      <c r="Z102" s="26"/>
    </row>
    <row r="103" spans="24:26" ht="12.75">
      <c r="X103" s="228">
        <v>36039</v>
      </c>
      <c r="Y103" s="229">
        <f t="shared" si="3"/>
        <v>252</v>
      </c>
      <c r="Z103" s="26"/>
    </row>
    <row r="104" spans="24:26" ht="12.75">
      <c r="X104" s="228">
        <v>36069</v>
      </c>
      <c r="Y104" s="229">
        <f t="shared" si="3"/>
        <v>791</v>
      </c>
      <c r="Z104" s="26"/>
    </row>
    <row r="105" spans="24:26" ht="12.75">
      <c r="X105" s="228">
        <v>36100</v>
      </c>
      <c r="Y105" s="229">
        <f t="shared" si="3"/>
        <v>711</v>
      </c>
      <c r="Z105" s="26"/>
    </row>
    <row r="106" spans="24:26" ht="12.75">
      <c r="X106" s="228">
        <v>36130</v>
      </c>
      <c r="Y106" s="229">
        <f t="shared" si="3"/>
        <v>1035</v>
      </c>
      <c r="Z106" s="26"/>
    </row>
    <row r="107" spans="24:26" ht="12.75">
      <c r="X107" s="228">
        <v>36161</v>
      </c>
      <c r="Y107" s="229">
        <f t="shared" si="3"/>
        <v>602</v>
      </c>
      <c r="Z107" s="26"/>
    </row>
    <row r="108" spans="24:26" ht="12.75">
      <c r="X108" s="228">
        <v>36192</v>
      </c>
      <c r="Y108" s="229">
        <f t="shared" si="3"/>
        <v>430</v>
      </c>
      <c r="Z108" s="26"/>
    </row>
    <row r="109" spans="24:26" ht="12.75">
      <c r="X109" s="228">
        <v>36220</v>
      </c>
      <c r="Y109" s="229">
        <f t="shared" si="3"/>
        <v>583</v>
      </c>
      <c r="Z109" s="26"/>
    </row>
    <row r="110" spans="24:26" ht="12.75">
      <c r="X110" s="228">
        <v>36251</v>
      </c>
      <c r="Y110" s="229">
        <f t="shared" si="3"/>
        <v>569</v>
      </c>
      <c r="Z110" s="26"/>
    </row>
    <row r="111" spans="24:26" ht="12.75">
      <c r="X111" s="228">
        <v>36281</v>
      </c>
      <c r="Y111" s="229">
        <f t="shared" si="3"/>
        <v>604</v>
      </c>
      <c r="Z111" s="26"/>
    </row>
    <row r="112" spans="24:26" ht="12.75">
      <c r="X112" s="228">
        <v>36312</v>
      </c>
      <c r="Y112" s="229">
        <f t="shared" si="3"/>
        <v>537</v>
      </c>
      <c r="Z112" s="26"/>
    </row>
    <row r="113" spans="24:26" ht="12.75">
      <c r="X113" s="228">
        <v>36342</v>
      </c>
      <c r="Y113" s="229">
        <f t="shared" si="3"/>
        <v>611</v>
      </c>
      <c r="Z113" s="26"/>
    </row>
    <row r="114" spans="24:26" ht="12.75">
      <c r="X114" s="228">
        <v>36373</v>
      </c>
      <c r="Y114" s="229">
        <f t="shared" si="3"/>
        <v>581</v>
      </c>
      <c r="Z114" s="26"/>
    </row>
    <row r="115" spans="24:26" ht="12.75">
      <c r="X115" s="228">
        <v>36404</v>
      </c>
      <c r="Y115" s="229">
        <f t="shared" si="3"/>
        <v>699</v>
      </c>
      <c r="Z115" s="26"/>
    </row>
    <row r="116" spans="24:26" ht="12.75">
      <c r="X116" s="228">
        <v>36434</v>
      </c>
      <c r="Y116" s="229">
        <f t="shared" si="3"/>
        <v>551</v>
      </c>
      <c r="Z116" s="26"/>
    </row>
    <row r="117" spans="24:26" ht="12.75">
      <c r="X117" s="228">
        <v>36465</v>
      </c>
      <c r="Y117" s="229">
        <f t="shared" si="3"/>
        <v>724</v>
      </c>
      <c r="Z117" s="26"/>
    </row>
    <row r="118" spans="24:26" ht="12.75">
      <c r="X118" s="228">
        <v>36495</v>
      </c>
      <c r="Y118" s="229">
        <f t="shared" si="3"/>
        <v>727</v>
      </c>
      <c r="Z118" s="26"/>
    </row>
    <row r="119" spans="24:26" ht="12.75">
      <c r="X119" s="228">
        <v>36526</v>
      </c>
      <c r="Y119" s="229">
        <f t="shared" si="3"/>
        <v>593</v>
      </c>
      <c r="Z119" s="26"/>
    </row>
    <row r="120" spans="24:26" ht="12.75">
      <c r="X120" s="228">
        <v>36557</v>
      </c>
      <c r="Y120" s="229">
        <f t="shared" si="3"/>
        <v>384</v>
      </c>
      <c r="Z120" s="26"/>
    </row>
    <row r="121" spans="24:26" ht="12.75">
      <c r="X121" s="228">
        <v>36586</v>
      </c>
      <c r="Y121" s="229">
        <f t="shared" si="3"/>
        <v>514</v>
      </c>
      <c r="Z121" s="26"/>
    </row>
    <row r="122" spans="24:26" ht="12.75">
      <c r="X122" s="228">
        <v>36617</v>
      </c>
      <c r="Y122" s="229">
        <f t="shared" si="3"/>
        <v>559</v>
      </c>
      <c r="Z122" s="26"/>
    </row>
    <row r="123" spans="24:26" ht="12.75">
      <c r="X123" s="228">
        <v>36647</v>
      </c>
      <c r="Y123" s="229">
        <f t="shared" si="3"/>
        <v>545</v>
      </c>
      <c r="Z123" s="26"/>
    </row>
    <row r="124" spans="24:26" ht="12.75">
      <c r="X124" s="228">
        <v>36678</v>
      </c>
      <c r="Y124" s="229">
        <f t="shared" si="3"/>
        <v>944</v>
      </c>
      <c r="Z124" s="26"/>
    </row>
    <row r="125" spans="24:26" ht="12.75">
      <c r="X125" s="228">
        <v>36708</v>
      </c>
      <c r="Y125" s="229">
        <f t="shared" si="3"/>
        <v>666</v>
      </c>
      <c r="Z125" s="26"/>
    </row>
    <row r="126" spans="24:26" ht="12.75">
      <c r="X126" s="228">
        <v>36739</v>
      </c>
      <c r="Y126" s="229">
        <f t="shared" si="3"/>
        <v>691</v>
      </c>
      <c r="Z126" s="26"/>
    </row>
    <row r="127" spans="24:26" ht="12.75">
      <c r="X127" s="228">
        <v>36770</v>
      </c>
      <c r="Y127" s="229">
        <f t="shared" si="3"/>
        <v>749</v>
      </c>
      <c r="Z127" s="26"/>
    </row>
    <row r="128" spans="24:26" ht="12.75">
      <c r="X128" s="228">
        <v>36800</v>
      </c>
      <c r="Y128" s="229">
        <f t="shared" si="3"/>
        <v>919</v>
      </c>
      <c r="Z128" s="26"/>
    </row>
    <row r="129" spans="24:26" ht="12.75">
      <c r="X129" s="228">
        <v>36831</v>
      </c>
      <c r="Y129" s="229">
        <f t="shared" si="3"/>
        <v>1232</v>
      </c>
      <c r="Z129" s="26"/>
    </row>
    <row r="130" spans="24:26" ht="12.75">
      <c r="X130" s="228">
        <v>36861</v>
      </c>
      <c r="Y130" s="229">
        <f t="shared" si="3"/>
        <v>997</v>
      </c>
      <c r="Z130" s="26"/>
    </row>
    <row r="131" spans="24:26" ht="12.75">
      <c r="X131" s="228">
        <v>36892</v>
      </c>
      <c r="Y131" s="229">
        <f t="shared" si="3"/>
        <v>1228</v>
      </c>
      <c r="Z131" s="26"/>
    </row>
    <row r="132" spans="24:26" ht="12.75">
      <c r="X132" s="228">
        <v>36923</v>
      </c>
      <c r="Y132" s="229">
        <f t="shared" si="3"/>
        <v>1228</v>
      </c>
      <c r="Z132" s="26"/>
    </row>
    <row r="133" spans="24:26" ht="12.75">
      <c r="X133" s="228">
        <v>36951</v>
      </c>
      <c r="Y133" s="229">
        <f aca="true" t="shared" si="4" ref="Y133:Y196">VLOOKUP(DATE(1990,MONTH(X133),1),$A$5:$T$16,YEAR(X133)-1988,FALSE)</f>
        <v>1635</v>
      </c>
      <c r="Z133" s="26"/>
    </row>
    <row r="134" spans="24:26" ht="12.75">
      <c r="X134" s="228">
        <v>36982</v>
      </c>
      <c r="Y134" s="229">
        <f t="shared" si="4"/>
        <v>1539</v>
      </c>
      <c r="Z134" s="26"/>
    </row>
    <row r="135" spans="24:26" ht="12.75">
      <c r="X135" s="228">
        <v>37012</v>
      </c>
      <c r="Y135" s="229">
        <f t="shared" si="4"/>
        <v>1600</v>
      </c>
      <c r="Z135" s="26"/>
    </row>
    <row r="136" spans="24:26" ht="12.75">
      <c r="X136" s="228">
        <v>37043</v>
      </c>
      <c r="Y136" s="229">
        <f t="shared" si="4"/>
        <v>1698</v>
      </c>
      <c r="Z136" s="26"/>
    </row>
    <row r="137" spans="24:26" ht="12.75">
      <c r="X137" s="228">
        <v>37073</v>
      </c>
      <c r="Y137" s="229">
        <f t="shared" si="4"/>
        <v>1614</v>
      </c>
      <c r="Z137" s="26"/>
    </row>
    <row r="138" spans="24:26" ht="12.75">
      <c r="X138" s="228">
        <v>37104</v>
      </c>
      <c r="Y138" s="229">
        <f t="shared" si="4"/>
        <v>1780</v>
      </c>
      <c r="Z138" s="26"/>
    </row>
    <row r="139" spans="24:26" ht="12.75">
      <c r="X139" s="228">
        <v>37135</v>
      </c>
      <c r="Y139" s="229">
        <f t="shared" si="4"/>
        <v>1497</v>
      </c>
      <c r="Z139" s="26"/>
    </row>
    <row r="140" spans="24:26" ht="12.75">
      <c r="X140" s="228">
        <v>37165</v>
      </c>
      <c r="Y140" s="229">
        <f t="shared" si="4"/>
        <v>1498</v>
      </c>
      <c r="Z140" s="26"/>
    </row>
    <row r="141" spans="24:26" ht="12.75">
      <c r="X141" s="228">
        <v>37196</v>
      </c>
      <c r="Y141" s="229">
        <f t="shared" si="4"/>
        <v>1355</v>
      </c>
      <c r="Z141" s="26"/>
    </row>
    <row r="142" spans="24:26" ht="12.75">
      <c r="X142" s="228">
        <v>37226</v>
      </c>
      <c r="Y142" s="229">
        <f t="shared" si="4"/>
        <v>1422</v>
      </c>
      <c r="Z142" s="26"/>
    </row>
    <row r="143" spans="24:26" ht="12.75">
      <c r="X143" s="228">
        <v>37257</v>
      </c>
      <c r="Y143" s="229">
        <f t="shared" si="4"/>
        <v>1334</v>
      </c>
      <c r="Z143" s="26"/>
    </row>
    <row r="144" spans="24:26" ht="12.75">
      <c r="X144" s="228">
        <v>37288</v>
      </c>
      <c r="Y144" s="229">
        <f t="shared" si="4"/>
        <v>679</v>
      </c>
      <c r="Z144" s="26"/>
    </row>
    <row r="145" spans="24:26" ht="12.75">
      <c r="X145" s="228">
        <v>37316</v>
      </c>
      <c r="Y145" s="229">
        <f t="shared" si="4"/>
        <v>726</v>
      </c>
      <c r="Z145" s="26"/>
    </row>
    <row r="146" spans="24:26" ht="12.75">
      <c r="X146" s="228">
        <v>37347</v>
      </c>
      <c r="Y146" s="229">
        <f t="shared" si="4"/>
        <v>762</v>
      </c>
      <c r="Z146" s="26"/>
    </row>
    <row r="147" spans="24:26" ht="12.75">
      <c r="X147" s="228">
        <v>37377</v>
      </c>
      <c r="Y147" s="229">
        <f t="shared" si="4"/>
        <v>604</v>
      </c>
      <c r="Z147" s="26"/>
    </row>
    <row r="148" spans="24:26" ht="12.75">
      <c r="X148" s="228">
        <v>37408</v>
      </c>
      <c r="Y148" s="229">
        <f t="shared" si="4"/>
        <v>525</v>
      </c>
      <c r="Z148" s="26"/>
    </row>
    <row r="149" spans="24:26" ht="12.75">
      <c r="X149" s="228">
        <v>37438</v>
      </c>
      <c r="Y149" s="229">
        <f t="shared" si="4"/>
        <v>580</v>
      </c>
      <c r="Z149" s="26"/>
    </row>
    <row r="150" spans="24:26" ht="12.75">
      <c r="X150" s="228">
        <v>37469</v>
      </c>
      <c r="Y150" s="229">
        <f t="shared" si="4"/>
        <v>579</v>
      </c>
      <c r="Z150" s="26"/>
    </row>
    <row r="151" spans="24:26" ht="12.75">
      <c r="X151" s="228">
        <v>37500</v>
      </c>
      <c r="Y151" s="229">
        <f t="shared" si="4"/>
        <v>610</v>
      </c>
      <c r="Z151" s="26"/>
    </row>
    <row r="152" spans="24:26" ht="12.75">
      <c r="X152" s="228">
        <v>37530</v>
      </c>
      <c r="Y152" s="229">
        <f t="shared" si="4"/>
        <v>773</v>
      </c>
      <c r="Z152" s="26"/>
    </row>
    <row r="153" spans="24:26" ht="12.75">
      <c r="X153" s="228">
        <v>37561</v>
      </c>
      <c r="Y153" s="229">
        <f t="shared" si="4"/>
        <v>630</v>
      </c>
      <c r="Z153" s="26"/>
    </row>
    <row r="154" spans="24:26" ht="12.75">
      <c r="X154" s="228">
        <v>37591</v>
      </c>
      <c r="Y154" s="229">
        <f t="shared" si="4"/>
        <v>682</v>
      </c>
      <c r="Z154" s="26"/>
    </row>
    <row r="155" spans="24:26" ht="12.75">
      <c r="X155" s="228">
        <v>37622</v>
      </c>
      <c r="Y155" s="229">
        <f t="shared" si="4"/>
        <v>686</v>
      </c>
      <c r="Z155" s="26"/>
    </row>
    <row r="156" spans="24:26" ht="12.75">
      <c r="X156" s="228">
        <v>37653</v>
      </c>
      <c r="Y156" s="229">
        <f t="shared" si="4"/>
        <v>704</v>
      </c>
      <c r="Z156" s="26"/>
    </row>
    <row r="157" spans="24:26" ht="12.75">
      <c r="X157" s="228">
        <v>37681</v>
      </c>
      <c r="Y157" s="229">
        <f t="shared" si="4"/>
        <v>588</v>
      </c>
      <c r="Z157" s="26"/>
    </row>
    <row r="158" spans="24:26" ht="12.75">
      <c r="X158" s="228">
        <v>37712</v>
      </c>
      <c r="Y158" s="229">
        <f t="shared" si="4"/>
        <v>1187</v>
      </c>
      <c r="Z158" s="26"/>
    </row>
    <row r="159" spans="24:26" ht="12.75">
      <c r="X159" s="228">
        <v>37742</v>
      </c>
      <c r="Y159" s="229">
        <f t="shared" si="4"/>
        <v>964</v>
      </c>
      <c r="Z159" s="26"/>
    </row>
    <row r="160" spans="24:26" ht="12.75">
      <c r="X160" s="228">
        <v>37773</v>
      </c>
      <c r="Y160" s="229">
        <f t="shared" si="4"/>
        <v>899</v>
      </c>
      <c r="Z160" s="26"/>
    </row>
    <row r="161" spans="24:26" ht="12.75">
      <c r="X161" s="228">
        <v>37803</v>
      </c>
      <c r="Y161" s="229">
        <f t="shared" si="4"/>
        <v>925</v>
      </c>
      <c r="Z161" s="26"/>
    </row>
    <row r="162" spans="24:26" ht="12.75">
      <c r="X162" s="228">
        <v>37834</v>
      </c>
      <c r="Y162" s="229">
        <f t="shared" si="4"/>
        <v>1167</v>
      </c>
      <c r="Z162" s="26"/>
    </row>
    <row r="163" spans="24:26" ht="12.75">
      <c r="X163" s="228">
        <v>37865</v>
      </c>
      <c r="Y163" s="229">
        <f t="shared" si="4"/>
        <v>965</v>
      </c>
      <c r="Z163" s="26"/>
    </row>
    <row r="164" spans="24:26" ht="12.75">
      <c r="X164" s="228">
        <v>37895</v>
      </c>
      <c r="Y164" s="229">
        <f t="shared" si="4"/>
        <v>1557</v>
      </c>
      <c r="Z164" s="26"/>
    </row>
    <row r="165" spans="24:26" ht="12.75">
      <c r="X165" s="228">
        <v>37926</v>
      </c>
      <c r="Y165" s="229">
        <f t="shared" si="4"/>
        <v>997</v>
      </c>
      <c r="Z165" s="26"/>
    </row>
    <row r="166" spans="24:26" ht="12.75">
      <c r="X166" s="228">
        <v>37956</v>
      </c>
      <c r="Y166" s="229">
        <f t="shared" si="4"/>
        <v>761</v>
      </c>
      <c r="Z166" s="26"/>
    </row>
    <row r="167" spans="24:26" ht="12.75">
      <c r="X167" s="228">
        <v>37987</v>
      </c>
      <c r="Y167" s="229">
        <f t="shared" si="4"/>
        <v>552</v>
      </c>
      <c r="Z167" s="26"/>
    </row>
    <row r="168" spans="24:26" ht="12.75">
      <c r="X168" s="228">
        <v>38018</v>
      </c>
      <c r="Y168" s="229">
        <f t="shared" si="4"/>
        <v>588</v>
      </c>
      <c r="Z168" s="26"/>
    </row>
    <row r="169" spans="24:26" ht="12.75">
      <c r="X169" s="228">
        <v>38047</v>
      </c>
      <c r="Y169" s="229">
        <f t="shared" si="4"/>
        <v>988</v>
      </c>
      <c r="Z169" s="26"/>
    </row>
    <row r="170" spans="24:26" ht="12.75">
      <c r="X170" s="228">
        <v>38078</v>
      </c>
      <c r="Y170" s="229">
        <f t="shared" si="4"/>
        <v>603</v>
      </c>
      <c r="Z170" s="26"/>
    </row>
    <row r="171" spans="24:26" ht="12.75">
      <c r="X171" s="228">
        <v>38108</v>
      </c>
      <c r="Y171" s="229">
        <f t="shared" si="4"/>
        <v>420</v>
      </c>
      <c r="Z171" s="26"/>
    </row>
    <row r="172" spans="24:26" ht="12.75">
      <c r="X172" s="228">
        <v>38139</v>
      </c>
      <c r="Y172" s="229">
        <f t="shared" si="4"/>
        <v>317</v>
      </c>
      <c r="Z172" s="26"/>
    </row>
    <row r="173" spans="24:26" ht="12.75">
      <c r="X173" s="228">
        <v>38169</v>
      </c>
      <c r="Y173" s="229">
        <f t="shared" si="4"/>
        <v>354</v>
      </c>
      <c r="Z173" s="26"/>
    </row>
    <row r="174" spans="24:26" ht="12.75">
      <c r="X174" s="228">
        <v>38200</v>
      </c>
      <c r="Y174" s="229">
        <f t="shared" si="4"/>
        <v>300</v>
      </c>
      <c r="Z174" s="26"/>
    </row>
    <row r="175" spans="24:26" ht="12.75">
      <c r="X175" s="228">
        <v>38231</v>
      </c>
      <c r="Y175" s="229">
        <f t="shared" si="4"/>
        <v>282</v>
      </c>
      <c r="Z175" s="26"/>
    </row>
    <row r="176" spans="24:26" ht="12.75">
      <c r="X176" s="228">
        <v>38261</v>
      </c>
      <c r="Y176" s="229">
        <f t="shared" si="4"/>
        <v>378</v>
      </c>
      <c r="Z176" s="26"/>
    </row>
    <row r="177" spans="24:26" ht="12.75">
      <c r="X177" s="228">
        <v>38292</v>
      </c>
      <c r="Y177" s="229">
        <f t="shared" si="4"/>
        <v>370</v>
      </c>
      <c r="Z177" s="26"/>
    </row>
    <row r="178" spans="24:26" ht="12.75">
      <c r="X178" s="228">
        <v>38322</v>
      </c>
      <c r="Y178" s="229">
        <f t="shared" si="4"/>
        <v>307</v>
      </c>
      <c r="Z178" s="26"/>
    </row>
    <row r="179" spans="24:26" ht="12.75">
      <c r="X179" s="228">
        <v>38353</v>
      </c>
      <c r="Y179" s="229">
        <f t="shared" si="4"/>
        <v>346</v>
      </c>
      <c r="Z179" s="26"/>
    </row>
    <row r="180" spans="24:26" ht="12.75">
      <c r="X180" s="228">
        <v>38384</v>
      </c>
      <c r="Y180" s="229">
        <f t="shared" si="4"/>
        <v>297</v>
      </c>
      <c r="Z180" s="26"/>
    </row>
    <row r="181" spans="24:26" ht="12.75">
      <c r="X181" s="228">
        <v>38412</v>
      </c>
      <c r="Y181" s="229">
        <f t="shared" si="4"/>
        <v>307</v>
      </c>
      <c r="Z181" s="26"/>
    </row>
    <row r="182" spans="24:26" ht="12.75">
      <c r="X182" s="228">
        <v>38443</v>
      </c>
      <c r="Y182" s="229">
        <f t="shared" si="4"/>
        <v>280</v>
      </c>
      <c r="Z182" s="26"/>
    </row>
    <row r="183" spans="24:26" ht="12.75">
      <c r="X183" s="228">
        <v>38473</v>
      </c>
      <c r="Y183" s="229">
        <f t="shared" si="4"/>
        <v>261</v>
      </c>
      <c r="Z183" s="26"/>
    </row>
    <row r="184" spans="24:26" ht="12.75">
      <c r="X184" s="228">
        <v>38504</v>
      </c>
      <c r="Y184" s="229">
        <f t="shared" si="4"/>
        <v>312</v>
      </c>
      <c r="Z184" s="26"/>
    </row>
    <row r="185" spans="24:26" ht="12.75">
      <c r="X185" s="228">
        <v>38534</v>
      </c>
      <c r="Y185" s="229">
        <f t="shared" si="4"/>
        <v>330</v>
      </c>
      <c r="Z185" s="26"/>
    </row>
    <row r="186" spans="24:26" ht="12.75">
      <c r="X186" s="228">
        <v>38565</v>
      </c>
      <c r="Y186" s="229">
        <f t="shared" si="4"/>
        <v>489</v>
      </c>
      <c r="Z186" s="26"/>
    </row>
    <row r="187" spans="24:26" ht="12.75">
      <c r="X187" s="228">
        <v>38596</v>
      </c>
      <c r="Y187" s="229">
        <f t="shared" si="4"/>
        <v>432</v>
      </c>
      <c r="Z187" s="26"/>
    </row>
    <row r="188" spans="24:26" ht="12.75">
      <c r="X188" s="228">
        <v>38626</v>
      </c>
      <c r="Y188" s="229">
        <f t="shared" si="4"/>
        <v>348</v>
      </c>
      <c r="Z188" s="26"/>
    </row>
    <row r="189" spans="24:26" ht="12.75">
      <c r="X189" s="228">
        <v>38657</v>
      </c>
      <c r="Y189" s="229">
        <f t="shared" si="4"/>
        <v>348</v>
      </c>
      <c r="Z189" s="26"/>
    </row>
    <row r="190" spans="24:26" ht="12.75">
      <c r="X190" s="228">
        <v>38687</v>
      </c>
      <c r="Y190" s="229">
        <f t="shared" si="4"/>
        <v>271</v>
      </c>
      <c r="Z190" s="26"/>
    </row>
    <row r="191" spans="24:26" ht="12.75">
      <c r="X191" s="228">
        <v>38718</v>
      </c>
      <c r="Y191" s="229">
        <f t="shared" si="4"/>
        <v>262</v>
      </c>
      <c r="Z191" s="26"/>
    </row>
    <row r="192" spans="24:26" ht="12.75">
      <c r="X192" s="228">
        <v>38749</v>
      </c>
      <c r="Y192" s="229">
        <f t="shared" si="4"/>
        <v>235</v>
      </c>
      <c r="Z192" s="26"/>
    </row>
    <row r="193" spans="24:26" ht="12.75">
      <c r="X193" s="228">
        <v>38777</v>
      </c>
      <c r="Y193" s="229">
        <f t="shared" si="4"/>
        <v>263</v>
      </c>
      <c r="Z193" s="26"/>
    </row>
    <row r="194" spans="24:26" ht="12.75">
      <c r="X194" s="228">
        <v>38808</v>
      </c>
      <c r="Y194" s="229">
        <f t="shared" si="4"/>
        <v>218</v>
      </c>
      <c r="Z194" s="26"/>
    </row>
    <row r="195" spans="24:26" ht="12.75">
      <c r="X195" s="228">
        <v>38838</v>
      </c>
      <c r="Y195" s="229">
        <f t="shared" si="4"/>
        <v>246</v>
      </c>
      <c r="Z195" s="26"/>
    </row>
    <row r="196" spans="24:26" ht="12.75">
      <c r="X196" s="228">
        <v>38869</v>
      </c>
      <c r="Y196" s="229">
        <f t="shared" si="4"/>
        <v>286</v>
      </c>
      <c r="Z196" s="26"/>
    </row>
    <row r="197" spans="24:26" ht="12.75">
      <c r="X197" s="228">
        <v>38899</v>
      </c>
      <c r="Y197" s="229">
        <f aca="true" t="shared" si="5" ref="Y197:Y250">VLOOKUP(DATE(1990,MONTH(X197),1),$A$5:$T$16,YEAR(X197)-1988,FALSE)</f>
        <v>292</v>
      </c>
      <c r="Z197" s="26"/>
    </row>
    <row r="198" spans="24:26" ht="12.75">
      <c r="X198" s="228">
        <v>38930</v>
      </c>
      <c r="Y198" s="229">
        <f t="shared" si="5"/>
        <v>426</v>
      </c>
      <c r="Z198" s="26"/>
    </row>
    <row r="199" spans="24:26" ht="12.75">
      <c r="X199" s="228">
        <v>38961</v>
      </c>
      <c r="Y199" s="229">
        <f t="shared" si="5"/>
        <v>193</v>
      </c>
      <c r="Z199" s="26"/>
    </row>
    <row r="200" spans="24:26" ht="12.75">
      <c r="X200" s="228">
        <v>38991</v>
      </c>
      <c r="Y200" s="229">
        <f t="shared" si="5"/>
        <v>235</v>
      </c>
      <c r="Z200" s="26"/>
    </row>
    <row r="201" spans="24:26" ht="12.75">
      <c r="X201" s="228">
        <v>39022</v>
      </c>
      <c r="Y201" s="229">
        <f t="shared" si="5"/>
        <v>208</v>
      </c>
      <c r="Z201" s="26"/>
    </row>
    <row r="202" spans="24:26" ht="12.75">
      <c r="X202" s="228">
        <v>39052</v>
      </c>
      <c r="Y202" s="229">
        <f t="shared" si="5"/>
        <v>152</v>
      </c>
      <c r="Z202" s="26"/>
    </row>
    <row r="203" spans="24:26" ht="12.75">
      <c r="X203" s="228">
        <v>39083</v>
      </c>
      <c r="Y203" s="229">
        <f t="shared" si="5"/>
        <v>153</v>
      </c>
      <c r="Z203" s="26"/>
    </row>
    <row r="204" spans="24:26" ht="12.75">
      <c r="X204" s="228">
        <v>39114</v>
      </c>
      <c r="Y204" s="229">
        <f t="shared" si="5"/>
        <v>130</v>
      </c>
      <c r="Z204" s="26"/>
    </row>
    <row r="205" spans="24:26" ht="12.75">
      <c r="X205" s="228">
        <v>39142</v>
      </c>
      <c r="Y205" s="229">
        <f t="shared" si="5"/>
        <v>181</v>
      </c>
      <c r="Z205" s="26"/>
    </row>
    <row r="206" spans="24:26" ht="12.75">
      <c r="X206" s="228">
        <v>39173</v>
      </c>
      <c r="Y206" s="229">
        <f t="shared" si="5"/>
        <v>130</v>
      </c>
      <c r="Z206" s="26"/>
    </row>
    <row r="207" spans="24:26" ht="12.75">
      <c r="X207" s="228">
        <v>39203</v>
      </c>
      <c r="Y207" s="229">
        <f t="shared" si="5"/>
        <v>114</v>
      </c>
      <c r="Z207" s="26"/>
    </row>
    <row r="208" spans="24:26" ht="12.75">
      <c r="X208" s="228">
        <v>39234</v>
      </c>
      <c r="Y208" s="229">
        <f t="shared" si="5"/>
        <v>138</v>
      </c>
      <c r="Z208" s="26"/>
    </row>
    <row r="209" spans="24:26" ht="12.75">
      <c r="X209" s="228">
        <v>39264</v>
      </c>
      <c r="Y209" s="229">
        <f t="shared" si="5"/>
        <v>148</v>
      </c>
      <c r="Z209" s="26"/>
    </row>
    <row r="210" spans="24:26" ht="12.75">
      <c r="X210" s="228">
        <v>39295</v>
      </c>
      <c r="Y210" s="229">
        <f t="shared" si="5"/>
        <v>172</v>
      </c>
      <c r="Z210" s="26"/>
    </row>
    <row r="211" spans="24:26" ht="12.75">
      <c r="X211" s="228">
        <v>39326</v>
      </c>
      <c r="Y211" s="229">
        <f t="shared" si="5"/>
        <v>151</v>
      </c>
      <c r="Z211" s="26"/>
    </row>
    <row r="212" spans="24:26" ht="12.75">
      <c r="X212" s="228">
        <v>39356</v>
      </c>
      <c r="Y212" s="229">
        <f t="shared" si="5"/>
        <v>142</v>
      </c>
      <c r="Z212" s="26"/>
    </row>
    <row r="213" spans="24:26" ht="12.75">
      <c r="X213" s="228">
        <v>39387</v>
      </c>
      <c r="Y213" s="229">
        <f t="shared" si="5"/>
        <v>216</v>
      </c>
      <c r="Z213" s="26"/>
    </row>
    <row r="214" spans="24:26" ht="12.75">
      <c r="X214" s="228">
        <v>39417</v>
      </c>
      <c r="Y214" s="229">
        <f t="shared" si="5"/>
        <v>203</v>
      </c>
      <c r="Z214" s="26"/>
    </row>
    <row r="215" spans="24:25" ht="12.75">
      <c r="X215" s="228">
        <v>39448</v>
      </c>
      <c r="Y215" s="229">
        <f t="shared" si="5"/>
        <v>212</v>
      </c>
    </row>
    <row r="216" spans="24:25" ht="12.75">
      <c r="X216" s="228">
        <v>39479</v>
      </c>
      <c r="Y216" s="229">
        <f t="shared" si="5"/>
        <v>188</v>
      </c>
    </row>
    <row r="217" spans="24:25" ht="12.75">
      <c r="X217" s="228">
        <v>39508</v>
      </c>
      <c r="Y217" s="229">
        <f t="shared" si="5"/>
        <v>182</v>
      </c>
    </row>
    <row r="218" spans="24:25" ht="12.75">
      <c r="X218" s="228">
        <v>39539</v>
      </c>
      <c r="Y218" s="229">
        <f t="shared" si="5"/>
        <v>137</v>
      </c>
    </row>
    <row r="219" spans="24:25" ht="12.75">
      <c r="X219" s="228">
        <v>39569</v>
      </c>
      <c r="Y219" s="229">
        <f t="shared" si="5"/>
        <v>98</v>
      </c>
    </row>
    <row r="220" spans="24:25" ht="12.75">
      <c r="X220" s="228">
        <v>39600</v>
      </c>
      <c r="Y220" s="229">
        <f t="shared" si="5"/>
        <v>114</v>
      </c>
    </row>
    <row r="221" spans="24:25" ht="12.75">
      <c r="X221" s="228">
        <v>39630</v>
      </c>
      <c r="Y221" s="229">
        <f t="shared" si="5"/>
        <v>115</v>
      </c>
    </row>
    <row r="222" spans="24:25" ht="12.75">
      <c r="X222" s="228">
        <v>39661</v>
      </c>
      <c r="Y222" s="229">
        <f t="shared" si="5"/>
        <v>113</v>
      </c>
    </row>
    <row r="223" spans="24:25" ht="12.75">
      <c r="X223" s="228">
        <v>39692</v>
      </c>
      <c r="Y223" s="229">
        <f t="shared" si="5"/>
        <v>121</v>
      </c>
    </row>
    <row r="224" spans="24:25" ht="12.75">
      <c r="X224" s="228">
        <v>39722</v>
      </c>
      <c r="Y224" s="229">
        <f t="shared" si="5"/>
        <v>176</v>
      </c>
    </row>
    <row r="225" spans="24:25" ht="12.75">
      <c r="X225" s="228">
        <v>39753</v>
      </c>
      <c r="Y225" s="229">
        <f t="shared" si="5"/>
        <v>117</v>
      </c>
    </row>
    <row r="226" spans="24:25" ht="12.75">
      <c r="X226" s="228">
        <v>39783</v>
      </c>
      <c r="Y226" s="229">
        <f t="shared" si="5"/>
        <v>83</v>
      </c>
    </row>
    <row r="227" spans="24:25" ht="12.75">
      <c r="X227" s="228">
        <v>39814</v>
      </c>
      <c r="Y227" s="229">
        <v>123</v>
      </c>
    </row>
    <row r="228" spans="24:25" ht="12.75">
      <c r="X228" s="228">
        <v>39845</v>
      </c>
      <c r="Y228" s="229">
        <v>130</v>
      </c>
    </row>
    <row r="229" spans="24:25" ht="12.75">
      <c r="X229" s="228">
        <v>39873</v>
      </c>
      <c r="Y229" s="229">
        <v>123</v>
      </c>
    </row>
    <row r="230" spans="24:25" ht="12.75">
      <c r="X230" s="228">
        <v>39904</v>
      </c>
      <c r="Y230" s="229">
        <v>134</v>
      </c>
    </row>
    <row r="231" spans="24:25" ht="12.75">
      <c r="X231" s="228">
        <v>39934</v>
      </c>
      <c r="Y231" s="229">
        <v>115</v>
      </c>
    </row>
    <row r="232" spans="24:27" ht="12.75">
      <c r="X232" s="228">
        <v>39965</v>
      </c>
      <c r="Y232" s="229">
        <v>90</v>
      </c>
      <c r="AA232" s="340">
        <v>90</v>
      </c>
    </row>
    <row r="233" spans="24:27" ht="12.75">
      <c r="X233" s="228">
        <v>39995</v>
      </c>
      <c r="Y233" s="229">
        <v>105</v>
      </c>
      <c r="AA233" s="340">
        <v>105</v>
      </c>
    </row>
    <row r="234" spans="24:25" ht="12.75">
      <c r="X234" s="228">
        <v>40026</v>
      </c>
      <c r="Y234" s="229">
        <v>85</v>
      </c>
    </row>
    <row r="235" spans="24:25" ht="12.75">
      <c r="X235" s="228">
        <v>40057</v>
      </c>
      <c r="Y235" s="229">
        <v>86</v>
      </c>
    </row>
    <row r="236" spans="24:25" ht="12.75">
      <c r="X236" s="228">
        <v>40087</v>
      </c>
      <c r="Y236" s="340">
        <v>99</v>
      </c>
    </row>
    <row r="237" spans="24:25" ht="12.75">
      <c r="X237" s="228">
        <v>40118</v>
      </c>
      <c r="Y237" s="340">
        <v>82</v>
      </c>
    </row>
    <row r="238" spans="24:25" ht="12.75">
      <c r="X238" s="228">
        <v>40148</v>
      </c>
      <c r="Y238" s="229">
        <v>86</v>
      </c>
    </row>
    <row r="239" spans="24:25" ht="12.75">
      <c r="X239" s="228">
        <v>40179</v>
      </c>
      <c r="Y239" s="229" t="e">
        <f t="shared" si="5"/>
        <v>#REF!</v>
      </c>
    </row>
    <row r="240" spans="24:25" ht="12.75">
      <c r="X240" s="228">
        <v>40210</v>
      </c>
      <c r="Y240" s="229" t="e">
        <f t="shared" si="5"/>
        <v>#REF!</v>
      </c>
    </row>
    <row r="241" spans="24:25" ht="12.75">
      <c r="X241" s="228">
        <v>40238</v>
      </c>
      <c r="Y241" s="229" t="e">
        <f t="shared" si="5"/>
        <v>#REF!</v>
      </c>
    </row>
    <row r="242" spans="24:25" ht="12.75">
      <c r="X242" s="228">
        <v>40269</v>
      </c>
      <c r="Y242" s="229" t="e">
        <f t="shared" si="5"/>
        <v>#REF!</v>
      </c>
    </row>
    <row r="243" spans="24:25" ht="12.75">
      <c r="X243" s="228">
        <v>40299</v>
      </c>
      <c r="Y243" s="229" t="e">
        <f t="shared" si="5"/>
        <v>#REF!</v>
      </c>
    </row>
    <row r="244" spans="24:25" ht="12.75">
      <c r="X244" s="228">
        <v>40330</v>
      </c>
      <c r="Y244" s="229" t="e">
        <f t="shared" si="5"/>
        <v>#REF!</v>
      </c>
    </row>
    <row r="245" spans="24:25" ht="12.75">
      <c r="X245" s="228">
        <v>40360</v>
      </c>
      <c r="Y245" s="229" t="e">
        <f t="shared" si="5"/>
        <v>#REF!</v>
      </c>
    </row>
    <row r="246" spans="24:25" ht="12.75">
      <c r="X246" s="228">
        <v>40391</v>
      </c>
      <c r="Y246" s="229" t="e">
        <f t="shared" si="5"/>
        <v>#REF!</v>
      </c>
    </row>
    <row r="247" spans="24:25" ht="12.75">
      <c r="X247" s="228">
        <v>40422</v>
      </c>
      <c r="Y247" s="229" t="e">
        <f t="shared" si="5"/>
        <v>#REF!</v>
      </c>
    </row>
    <row r="248" spans="24:25" ht="12.75">
      <c r="X248" s="228">
        <v>40452</v>
      </c>
      <c r="Y248" s="229" t="e">
        <f t="shared" si="5"/>
        <v>#REF!</v>
      </c>
    </row>
    <row r="249" spans="24:25" ht="12.75">
      <c r="X249" s="228">
        <v>40483</v>
      </c>
      <c r="Y249" s="229" t="e">
        <f t="shared" si="5"/>
        <v>#REF!</v>
      </c>
    </row>
    <row r="250" spans="24:25" ht="12.75">
      <c r="X250" s="228">
        <v>40513</v>
      </c>
      <c r="Y250" s="229" t="e">
        <f t="shared" si="5"/>
        <v>#REF!</v>
      </c>
    </row>
  </sheetData>
  <sheetProtection/>
  <mergeCells count="4">
    <mergeCell ref="A1:V1"/>
    <mergeCell ref="A2:V2"/>
    <mergeCell ref="A39:V39"/>
    <mergeCell ref="A40:V40"/>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ignoredErrors>
    <ignoredError sqref="Q17:T17 D17:P17" formulaRange="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2009-12-08T08:26:20Z</cp:lastPrinted>
  <dcterms:created xsi:type="dcterms:W3CDTF">1999-02-10T13:06:53Z</dcterms:created>
  <dcterms:modified xsi:type="dcterms:W3CDTF">2010-01-13T10:48:48Z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