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tabRatio="961" activeTab="1"/>
  </bookViews>
  <sheets>
    <sheet name="úvod" sheetId="1" r:id="rId1"/>
    <sheet name="tab" sheetId="2" r:id="rId2"/>
    <sheet name="tab1-bilance" sheetId="3" r:id="rId3"/>
    <sheet name="tab2-ukaz." sheetId="4" r:id="rId4"/>
    <sheet name="tab3-zaměst." sheetId="5" r:id="rId5"/>
    <sheet name="tab4-V+V" sheetId="6" r:id="rId6"/>
    <sheet name="tab5-výdaje" sheetId="7" r:id="rId7"/>
    <sheet name="tab5a" sheetId="8" r:id="rId8"/>
    <sheet name="tab5b" sheetId="9" r:id="rId9"/>
    <sheet name="tab5c" sheetId="10" r:id="rId10"/>
    <sheet name="tab5d" sheetId="11" r:id="rId11"/>
    <sheet name="tab5e" sheetId="12" r:id="rId12"/>
    <sheet name="tab5f" sheetId="13" r:id="rId13"/>
    <sheet name="tab5g" sheetId="14" r:id="rId14"/>
    <sheet name="tab5h" sheetId="15" r:id="rId15"/>
    <sheet name="tab6-dotace" sheetId="16" r:id="rId16"/>
    <sheet name="tab6a" sheetId="17" r:id="rId17"/>
    <sheet name="tab6b" sheetId="18" r:id="rId18"/>
    <sheet name="tab6c" sheetId="19" r:id="rId19"/>
    <sheet name="tab6d" sheetId="20" r:id="rId20"/>
    <sheet name="tab6e-neinvd" sheetId="21" r:id="rId21"/>
    <sheet name="tab6f-invd" sheetId="22" r:id="rId22"/>
    <sheet name="tab6g" sheetId="23" r:id="rId23"/>
    <sheet name="tab6h" sheetId="24" r:id="rId24"/>
    <sheet name="tab7-isprofin" sheetId="25" r:id="rId25"/>
    <sheet name="tab8-RF" sheetId="26" r:id="rId26"/>
  </sheets>
  <externalReferences>
    <externalReference r:id="rId29"/>
    <externalReference r:id="rId30"/>
  </externalReferences>
  <definedNames>
    <definedName name="_xlnm.Print_Titles" localSheetId="2">'tab1-bilance'!$2:$9</definedName>
    <definedName name="_xlnm.Print_Titles" localSheetId="3">'tab2-ukaz.'!$1:$6</definedName>
    <definedName name="_xlnm.Print_Titles" localSheetId="21">'tab6f-invd'!$1:$7</definedName>
  </definedNames>
  <calcPr fullCalcOnLoad="1"/>
</workbook>
</file>

<file path=xl/sharedStrings.xml><?xml version="1.0" encoding="utf-8"?>
<sst xmlns="http://schemas.openxmlformats.org/spreadsheetml/2006/main" count="2222" uniqueCount="1051">
  <si>
    <t xml:space="preserve">                Ostatní neinvestiční dotace veřejným 
                rozpočtům  územní úrovně </t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</si>
  <si>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</si>
  <si>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</si>
  <si>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</si>
  <si>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</si>
  <si>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</si>
  <si>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a některé další
 platby rozpočtům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</si>
  <si>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</si>
  <si>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</si>
  <si>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</si>
  <si>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</si>
  <si>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 orgánům</t>
  </si>
  <si>
    <t xml:space="preserve">     z toho: Odvody vlastních zdrojů Evropských 
                 společenství do rozpočtu Evropské 
                 unie podle daně z přidané hodnoty</t>
  </si>
  <si>
    <t>Přehled o vývoji čerpání rozpočtu Ministerstva vnitra v letech 2003 až 2006 včetně schváleného rozpočtu na rok 2007</t>
  </si>
  <si>
    <t xml:space="preserve">                 Odvody vlastních zdrojů Evropských 
                 společenství do rozpočtu Evropské
                 unie podle hrubého národního 
                 produktu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</si>
  <si>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</si>
  <si>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</si>
  <si>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</si>
  <si>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</si>
  <si>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</si>
  <si>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</si>
  <si>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</si>
  <si>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</si>
  <si>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</si>
  <si>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</si>
  <si>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t xml:space="preserve"> Neinvestiční půjčené prostředky </t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</si>
  <si>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</si>
  <si>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</si>
  <si>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</si>
  <si>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</si>
  <si>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</si>
  <si>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</si>
  <si>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</si>
  <si>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 Národního fondu  </t>
  </si>
  <si>
    <t xml:space="preserve"> Neinvestiční převody Národnímu fondu   </t>
  </si>
  <si>
    <t xml:space="preserve"> Ostatní neinvestiční výdaje</t>
  </si>
  <si>
    <t xml:space="preserve"> BĚŽNÉ 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</si>
  <si>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</si>
  <si>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</si>
  <si>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</si>
  <si>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</si>
  <si>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        Tabulka č. 5a</t>
  </si>
  <si>
    <t xml:space="preserve"> Nákup akcií a majetkových podílů</t>
  </si>
  <si>
    <t xml:space="preserve"> Investiční dotace podnikatelským subjektům </t>
  </si>
  <si>
    <t xml:space="preserve"> Investiční dotace neziskovým a pod. organizacím</t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</si>
  <si>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</si>
  <si>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t xml:space="preserve">    z toho: Investiční transfery státním finančním aktivům</t>
  </si>
  <si>
    <t>Převod podle § 47    za rok 2006</t>
  </si>
  <si>
    <t>Vypracovala: Ing. Meluzinová, Vondráčková , 974 849 662, 974 849 801</t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</si>
  <si>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</si>
  <si>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   v tom: Investiční dotace obcím</t>
  </si>
  <si>
    <t xml:space="preserve">              Investiční dotace krajům</t>
  </si>
  <si>
    <t xml:space="preserve">              Investiční dotace obcím v rámci 
              souhrnného dotačního vztahu</t>
  </si>
  <si>
    <t xml:space="preserve">              Investiční dotace krajům v rámci 
              souhrnného dotačního vztahu</t>
  </si>
  <si>
    <t xml:space="preserve">              Ostatní investiční dotace veřejným 
              rozpočtům územní úrovně   </t>
  </si>
  <si>
    <t xml:space="preserve"> Investiční dotace 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</si>
  <si>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</si>
  <si>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</si>
  <si>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</si>
  <si>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</si>
  <si>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</si>
  <si>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</si>
  <si>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veřejným rozpočtům 
 ústřední úrovně  </t>
  </si>
  <si>
    <t xml:space="preserve"> Investiční půjčené prostředky veřejným rozpočtům 
 územní úrovně </t>
  </si>
  <si>
    <t xml:space="preserve"> Investiční půjčené prostředky příspěvkovým  
 a podobným 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</si>
  <si>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</si>
  <si>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</si>
  <si>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</si>
  <si>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</si>
  <si>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</si>
  <si>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</si>
  <si>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</si>
  <si>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</si>
  <si>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</si>
  <si>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</si>
  <si>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</si>
  <si>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</si>
  <si>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 VÝDAJE CELKEM</t>
  </si>
  <si>
    <t xml:space="preserve"> VÝDAJE  STÁTNÍHO ROZPOČTU 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</si>
  <si>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</si>
  <si>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</si>
  <si>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</si>
  <si>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</si>
  <si>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vydané dluhopisy</t>
  </si>
  <si>
    <t>Uhrazené splátky krátkodobých vydaných dluhopisů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</si>
  <si>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</si>
  <si>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</si>
  <si>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</si>
  <si>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>Uhrazené splátky dlouhodobých vydaných dluhopisů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</si>
  <si>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</si>
  <si>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</si>
  <si>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</si>
  <si>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</si>
  <si>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</si>
  <si>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</si>
  <si>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</si>
  <si>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</si>
  <si>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</si>
  <si>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r>
      <t xml:space="preserve"> VYBRANÉ  UKAZATELE
</t>
    </r>
    <r>
      <rPr>
        <sz val="10"/>
        <rFont val="Arial CE"/>
        <family val="2"/>
      </rPr>
      <t xml:space="preserve"> (druhové a odvětvové třídění výdajů)</t>
    </r>
  </si>
  <si>
    <t xml:space="preserve"> důchody+ost.dávky+dávky stát.soc.podp.
 +stát.pol.zaměstnanosti-pasivní</t>
  </si>
  <si>
    <r>
      <t xml:space="preserve"> Sociální dávky  </t>
    </r>
    <r>
      <rPr>
        <sz val="9"/>
        <rFont val="Arial CE"/>
        <family val="2"/>
      </rPr>
      <t>(bez místních rozpočtů)</t>
    </r>
  </si>
  <si>
    <t xml:space="preserve"> POD 411; PSP 541; P5189</t>
  </si>
  <si>
    <t xml:space="preserve">  v tom:     Důchody</t>
  </si>
  <si>
    <t xml:space="preserve"> POD(412,415,417,418,419);PSP541;
 kap 313: § (412x,4194,4199) ; P (5410)</t>
  </si>
  <si>
    <t xml:space="preserve">                 Ostatní dávky </t>
  </si>
  <si>
    <t xml:space="preserve"> POD413,414; PSP541</t>
  </si>
  <si>
    <t xml:space="preserve">                 Dávky státní sociální podpory</t>
  </si>
  <si>
    <t xml:space="preserve"> POD421;T5 - P5346</t>
  </si>
  <si>
    <t xml:space="preserve">                 Státní politika zaměstnanosti - pasivní</t>
  </si>
  <si>
    <t xml:space="preserve"> POD 422;  T (5, 6) - P (5346, 6361)</t>
  </si>
  <si>
    <r>
      <t xml:space="preserve"> Státní politika zaměstnanosti - aktivní </t>
    </r>
    <r>
      <rPr>
        <b/>
        <sz val="9"/>
        <color indexed="11"/>
        <rFont val="Arial CE"/>
        <family val="2"/>
      </rPr>
      <t xml:space="preserve">  </t>
    </r>
    <r>
      <rPr>
        <b/>
        <sz val="9"/>
        <rFont val="Arial CE"/>
        <family val="2"/>
      </rPr>
      <t xml:space="preserve"> 1)</t>
    </r>
  </si>
  <si>
    <t xml:space="preserve"> POD 423;  PSP (516), 
 P (5315, 5316, 5317, 5423)</t>
  </si>
  <si>
    <t xml:space="preserve"> Ochrana zaměstnanců při platební 
 neschopnosti zaměstnavatelů</t>
  </si>
  <si>
    <t xml:space="preserve"> POD 424; PSP 523; PSP 524</t>
  </si>
  <si>
    <t xml:space="preserve"> Zaměstnávání zdravotně postižených občanů</t>
  </si>
  <si>
    <t xml:space="preserve"> POD 425; T5 - POL 5346</t>
  </si>
  <si>
    <t xml:space="preserve"> Příspěvky na sociální důsledky
 restrukturalizace  </t>
  </si>
  <si>
    <t>*) Příjmy z pojistného na SZ a příspěvek na politiku zaměstnanosti se vykazují v podrobnějším členění položek</t>
  </si>
  <si>
    <t>Vysvětlivky:</t>
  </si>
  <si>
    <t xml:space="preserve">    na PSP 161 a 162 rozp. skladby</t>
  </si>
  <si>
    <r>
      <t xml:space="preserve"> **) Poznámka:</t>
    </r>
    <r>
      <rPr>
        <sz val="10"/>
        <rFont val="Arial CE"/>
        <family val="0"/>
      </rPr>
      <t xml:space="preserve"> Položky 1119, 1129, 1219, 1409 a 1529 (příjmy ze staré daňové soustavy) zahrnuty </t>
    </r>
  </si>
  <si>
    <t>POD  - pododdíl</t>
  </si>
  <si>
    <t xml:space="preserve">                         v PSP 170 Ostatní daňové příjmy</t>
  </si>
  <si>
    <t>P      - položka</t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</si>
  <si>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</si>
  <si>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PSP  - podseskupení položek</t>
  </si>
  <si>
    <t>***) týká se kap. Operace státních finančních aktiv (od původců radioaktivních odpadů - příjem jaderného účtu)</t>
  </si>
  <si>
    <t>SP    - seskupení položek</t>
  </si>
  <si>
    <t xml:space="preserve">x) zahrnuje dobrovolné důchodové a nemocenské pojištění, které je zároveň součástí souhrnných příjmů </t>
  </si>
  <si>
    <t>T      - třída</t>
  </si>
  <si>
    <t xml:space="preserve">   z pojistného na sociální zabezpečení</t>
  </si>
  <si>
    <t>1) vč. prostředků z rozpočtu EU</t>
  </si>
  <si>
    <r>
      <t xml:space="preserve">Kapitola: </t>
    </r>
    <r>
      <rPr>
        <b/>
        <sz val="12"/>
        <rFont val="Arial CE"/>
        <family val="2"/>
      </rPr>
      <t>314 - Ministerstvo vnitra</t>
    </r>
  </si>
  <si>
    <r>
      <t xml:space="preserve">% plnění
</t>
    </r>
    <r>
      <rPr>
        <b/>
        <sz val="8"/>
        <color indexed="8"/>
        <rFont val="Arial CE"/>
        <family val="2"/>
      </rPr>
      <t>3:2</t>
    </r>
  </si>
  <si>
    <t xml:space="preserve">                     Ing. Psohlavcová, 974 849 264</t>
  </si>
  <si>
    <t xml:space="preserve">
Ukazatele</t>
  </si>
  <si>
    <t>ř.</t>
  </si>
  <si>
    <t>Schválený rozpočet</t>
  </si>
  <si>
    <t>Rozpočet
po změnách</t>
  </si>
  <si>
    <t>Souhrnné ukazatele</t>
  </si>
  <si>
    <t xml:space="preserve"> Příjmy celkem </t>
  </si>
  <si>
    <t>0010</t>
  </si>
  <si>
    <t>Výdaje celkem</t>
  </si>
  <si>
    <t>0020</t>
  </si>
  <si>
    <t>Průřezové ukazatele</t>
  </si>
  <si>
    <t>Platy zaměstnanců a ostatní
 platby za provedenou práci</t>
  </si>
  <si>
    <t>1401</t>
  </si>
  <si>
    <t xml:space="preserve">   z toho: platy zaměstnanců</t>
  </si>
  <si>
    <t>1402</t>
  </si>
  <si>
    <t>Přehled  výdajů organizačních složek státu a příspěvků příspěvkovým organizacím,</t>
  </si>
  <si>
    <t xml:space="preserve">dotací a půjček (návratných finančních výpomocí) krajům a obcím, podnikatelským a jiným subjektům </t>
  </si>
  <si>
    <t xml:space="preserve">z rozpočtu kapitoly </t>
  </si>
  <si>
    <t>(v tis. Kč)</t>
  </si>
  <si>
    <t>Běžné výdaje organizačních složek státu celkem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</si>
  <si>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</si>
  <si>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</si>
  <si>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</si>
  <si>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Neinvestiční dotace a půjčky (návratné finanční výpomoci) krajům a obcím celkem</t>
  </si>
  <si>
    <t>dotace</t>
  </si>
  <si>
    <t>podle § 47 zákona č. 218/2000 Sb., ve znění pozdějších předpisů</t>
  </si>
  <si>
    <t xml:space="preserve">v tis. Kč </t>
  </si>
  <si>
    <t>Ukazatel</t>
  </si>
  <si>
    <t>z toho</t>
  </si>
  <si>
    <t>Zapojeno do příjmů v roce 2006</t>
  </si>
  <si>
    <t>Použito v  roce 2006</t>
  </si>
  <si>
    <t>Prostředky státního rozpočtu v RF celkem</t>
  </si>
  <si>
    <t>v tom:</t>
  </si>
  <si>
    <t>Prostředky státního rozpočtu určené na financování programů</t>
  </si>
  <si>
    <t>Ostatní</t>
  </si>
  <si>
    <t xml:space="preserve"> prostředky na platy, ostatní platby za provedenou práci a povinné pojistné</t>
  </si>
  <si>
    <t>z toho: prostředky na platy, ostatní platby za provedenou práci a povinné pojistné</t>
  </si>
  <si>
    <t>Z celku:</t>
  </si>
  <si>
    <t>prostředky na programy nebo projekty spolufinancované z rozpočtu Evropské unie</t>
  </si>
  <si>
    <t>prostředky z rozpočtu EU</t>
  </si>
  <si>
    <t>Poznámka</t>
  </si>
  <si>
    <t xml:space="preserve">Výchozí základna sloupce 1 byla oproti vykázaným údajům za rok 2005 upravena v souladu s UV ze dne 7.7.2005 č. 862 (920 tis. Kč), UV ze dne 8.3.2006 č. 246 (130 000 tis. Kč) a UV ze dne </t>
  </si>
  <si>
    <t xml:space="preserve"> 14.6.2006 č. 736  (210 000 tis. Kč), tj. z kategorie Ostatní byla do  Prostředků st. rozpočtu určených na financování programů převedena částka 340 787,53 tis. Kč.</t>
  </si>
  <si>
    <t xml:space="preserve">Výchozí základna finančních prostředků ze mzdové oblasti byla ve sloupci 1 upravena v souladu s UV ze dne 8.3.2006 č. 246 (130 000 tis. Kč) a UV ze dne 14.6.2006 č. 736  (210 000 tis. Kč)  o převod  </t>
  </si>
  <si>
    <t xml:space="preserve">částky 340 000 tis. Kč do oblasti prostředků státního rozpočtu určených na financování programů a částky 420 718,69 tis. Kč, která byla použita v rámci ostatních provozních výdajů.  </t>
  </si>
  <si>
    <t>Výchozí základna sloupce 1 prostředků na programy nebo projekty spolufinancované z rozpočtu Evropské unie byla navýšena o částku 1 521 tis. Kč, o kterou byly navýšeny programy v průběhu roku 2006.</t>
  </si>
  <si>
    <t xml:space="preserve">Ve výdajích (sl. 3) je uvedena částka 4 019,9 tis. Kč, která je určena k finančnímu vypořádání (převedeno z rezervního fondu na účet 6015), je to zároveň částka, o kterou se liší údaj ve sloupci 3 </t>
  </si>
  <si>
    <t xml:space="preserve"> od údaje ve sloupci 2.</t>
  </si>
  <si>
    <t>půjčky (návratné finanční výpomoci)</t>
  </si>
  <si>
    <t>Investiční dotace a půjčky krajům a obcím celkem</t>
  </si>
  <si>
    <t>Neinvestiční dotace a půjčky (návratné finanční výpomoci) podnikatelským subjektům</t>
  </si>
  <si>
    <t xml:space="preserve"> a neziskovým institucím celkem</t>
  </si>
  <si>
    <t xml:space="preserve">Investiční dotace a půjčky (návratné finanční výpomoci) podnikatelským subjektům </t>
  </si>
  <si>
    <t>a neziskovým institucím celkem</t>
  </si>
  <si>
    <t>Běžné výdaje kapitoly celkem</t>
  </si>
  <si>
    <t>Kapitálové výdaje kapitoly celkem</t>
  </si>
  <si>
    <t xml:space="preserve"> k  31. 12. 2006</t>
  </si>
  <si>
    <t xml:space="preserve"> k 31. 12. 2006</t>
  </si>
  <si>
    <r>
      <t xml:space="preserve"> Povinné pojistné placené 
 zaměstnavatelem </t>
    </r>
    <r>
      <rPr>
        <vertAlign val="superscript"/>
        <sz val="10"/>
        <rFont val="Arial CE"/>
        <family val="2"/>
      </rPr>
      <t>1)</t>
    </r>
  </si>
  <si>
    <t>1403</t>
  </si>
  <si>
    <t>Převod fondu kulturních 
 a sociálních potřeb</t>
  </si>
  <si>
    <t>1404</t>
  </si>
  <si>
    <r>
      <t xml:space="preserve"> Platy zaměstnanců a ostatní platby
 za provedenou práci ve státní správě </t>
    </r>
    <r>
      <rPr>
        <vertAlign val="superscript"/>
        <sz val="10"/>
        <color indexed="8"/>
        <rFont val="Arial CE"/>
        <family val="2"/>
      </rPr>
      <t>4)</t>
    </r>
    <r>
      <rPr>
        <sz val="10"/>
        <color indexed="8"/>
        <rFont val="Arial CE"/>
        <family val="2"/>
      </rPr>
      <t xml:space="preserve"> </t>
    </r>
  </si>
  <si>
    <t>1405</t>
  </si>
  <si>
    <r>
      <t xml:space="preserve">   z toho: platy zaměstnanců 
               ve státní správě </t>
    </r>
    <r>
      <rPr>
        <vertAlign val="superscript"/>
        <sz val="10"/>
        <rFont val="Arial CE"/>
        <family val="2"/>
      </rPr>
      <t>4)</t>
    </r>
  </si>
  <si>
    <t>1406</t>
  </si>
  <si>
    <t xml:space="preserve">Výdaje na výzkum a vývoj celkem  </t>
  </si>
  <si>
    <t>1407</t>
  </si>
  <si>
    <r>
      <t xml:space="preserve">   v tom : institucionální výdaje celkem </t>
    </r>
    <r>
      <rPr>
        <vertAlign val="superscript"/>
        <sz val="10"/>
        <rFont val="Arial CE"/>
        <family val="2"/>
      </rPr>
      <t>2)</t>
    </r>
  </si>
  <si>
    <t>1408</t>
  </si>
  <si>
    <r>
      <t xml:space="preserve">              účelové výdaje celkem </t>
    </r>
    <r>
      <rPr>
        <vertAlign val="superscript"/>
        <sz val="10"/>
        <rFont val="Arial CE"/>
        <family val="2"/>
      </rPr>
      <t>2)</t>
    </r>
  </si>
  <si>
    <t>1409</t>
  </si>
  <si>
    <r>
      <t xml:space="preserve"> Národní program výzkumu </t>
    </r>
    <r>
      <rPr>
        <vertAlign val="superscript"/>
        <sz val="10"/>
        <color indexed="8"/>
        <rFont val="Arial CE"/>
        <family val="2"/>
      </rPr>
      <t>3)</t>
    </r>
    <r>
      <rPr>
        <sz val="10"/>
        <color indexed="8"/>
        <rFont val="Arial CE"/>
        <family val="2"/>
      </rPr>
      <t xml:space="preserve"> </t>
    </r>
  </si>
  <si>
    <t>1410</t>
  </si>
  <si>
    <r>
      <t xml:space="preserve"> Programy v působnosti poskytovatelů </t>
    </r>
    <r>
      <rPr>
        <vertAlign val="superscript"/>
        <sz val="10"/>
        <color indexed="8"/>
        <rFont val="Arial CE"/>
        <family val="2"/>
      </rPr>
      <t>3)</t>
    </r>
  </si>
  <si>
    <t>1411</t>
  </si>
  <si>
    <r>
      <t xml:space="preserve"> Veřejné zakázky </t>
    </r>
    <r>
      <rPr>
        <vertAlign val="superscript"/>
        <sz val="10"/>
        <color indexed="8"/>
        <rFont val="Arial CE"/>
        <family val="2"/>
      </rPr>
      <t>3)</t>
    </r>
  </si>
  <si>
    <t>1412</t>
  </si>
  <si>
    <r>
      <t xml:space="preserve"> Specifický výzkum na vysokých školách </t>
    </r>
    <r>
      <rPr>
        <vertAlign val="superscript"/>
        <sz val="10"/>
        <color indexed="8"/>
        <rFont val="Arial CE"/>
        <family val="2"/>
      </rPr>
      <t>3)</t>
    </r>
  </si>
  <si>
    <t>1413</t>
  </si>
  <si>
    <t>Důchody</t>
  </si>
  <si>
    <t>1414</t>
  </si>
  <si>
    <t>Ostatní sociální dávky</t>
  </si>
  <si>
    <t>1415</t>
  </si>
  <si>
    <t>Platy příslušníků bezpečnostních sborů
 - Policie ČR</t>
  </si>
  <si>
    <t>1416</t>
  </si>
  <si>
    <t>Platy příslušníků bezpečnostních sborů
 - Hasičský záchranný sbor ČR</t>
  </si>
  <si>
    <t>1417</t>
  </si>
  <si>
    <t>Rozvojová zahraniční pomoc</t>
  </si>
  <si>
    <t>1418</t>
  </si>
  <si>
    <t>Program sociální prevence
 a prevence kriminality</t>
  </si>
  <si>
    <t>1419</t>
  </si>
  <si>
    <t>Výdaje na sportovní reprezentaci</t>
  </si>
  <si>
    <t>1420</t>
  </si>
  <si>
    <t>Zajištění přípravy na krizové situace
 podle zákona č. 240/2000 Sb.</t>
  </si>
  <si>
    <t>1421</t>
  </si>
  <si>
    <t>Výdaje na mezinárodní konference</t>
  </si>
  <si>
    <t>1422</t>
  </si>
  <si>
    <t>Výdaje na financování společných
  programů EU a ČR</t>
  </si>
  <si>
    <t>1423</t>
  </si>
  <si>
    <t xml:space="preserve">   v tom: Transition Facility</t>
  </si>
  <si>
    <t>1424</t>
  </si>
  <si>
    <t>Výdaje na programy spolufinancované
 z rozpočtu EU</t>
  </si>
  <si>
    <t>1425</t>
  </si>
  <si>
    <t xml:space="preserve">  z toho: související s ERDF
             - INTERREG IIIA</t>
  </si>
  <si>
    <t>1426</t>
  </si>
  <si>
    <t xml:space="preserve">             v tom: ze státního rozpočtu</t>
  </si>
  <si>
    <t>1427</t>
  </si>
  <si>
    <t xml:space="preserve">                       kryté příjmem z rozpočtu EU</t>
  </si>
  <si>
    <t>1428</t>
  </si>
  <si>
    <t xml:space="preserve">Výdaje na komunitární programy </t>
  </si>
  <si>
    <t>1429</t>
  </si>
  <si>
    <t xml:space="preserve">   v tom: ze státního rozpočtu</t>
  </si>
  <si>
    <t>1430</t>
  </si>
  <si>
    <t xml:space="preserve">              kryté příjmem z rozpočtu EU</t>
  </si>
  <si>
    <t>1431</t>
  </si>
  <si>
    <t>Evropský uprchlický fond</t>
  </si>
  <si>
    <t>1432</t>
  </si>
  <si>
    <t>1433</t>
  </si>
  <si>
    <t>1434</t>
  </si>
  <si>
    <t xml:space="preserve"> Výdaje na společné projekty, které
 jsou zčásti financovány z prostředků
 ostatních zahraničních programů</t>
  </si>
  <si>
    <t>1435</t>
  </si>
  <si>
    <t xml:space="preserve">   v tom: finanční mechanismus EHP/Norsko</t>
  </si>
  <si>
    <t>1436</t>
  </si>
  <si>
    <t>1437</t>
  </si>
  <si>
    <t xml:space="preserve">                       předfinancované
                       ze státního rozpočtu</t>
  </si>
  <si>
    <t>1438</t>
  </si>
  <si>
    <t xml:space="preserve">             finanční mechanismus
             EHP/Švýcarsko</t>
  </si>
  <si>
    <t>1439</t>
  </si>
  <si>
    <t>1440</t>
  </si>
  <si>
    <t>1441</t>
  </si>
  <si>
    <t>Specifické ukazatele - příjmy</t>
  </si>
  <si>
    <t xml:space="preserve">Příjmy z pojistného na sociální zabezpečení 
 a příspěvku na státní politiku zaměstnanosti                                                </t>
  </si>
  <si>
    <t>1442</t>
  </si>
  <si>
    <t xml:space="preserve">     z toho: pojistné na důchodové pojištění</t>
  </si>
  <si>
    <t>1443</t>
  </si>
  <si>
    <t xml:space="preserve"> Nedaňové, kapitálové příjmy
 a přijaté dotace celkem</t>
  </si>
  <si>
    <t>1444</t>
  </si>
  <si>
    <t xml:space="preserve">    z toho: příjmy z rozpočtu
               Evropské unie celkem</t>
  </si>
  <si>
    <t>1445</t>
  </si>
  <si>
    <t xml:space="preserve">               z toho: příjmy z ERDF
                          - INTERREG III.A</t>
  </si>
  <si>
    <t>1446</t>
  </si>
  <si>
    <t xml:space="preserve">                          příjmy z Fondu soudržnosti</t>
  </si>
  <si>
    <t>1447</t>
  </si>
  <si>
    <t xml:space="preserve">                          příjmy z komunitárních
                          programů</t>
  </si>
  <si>
    <t>1448</t>
  </si>
  <si>
    <t xml:space="preserve">                          příjmy z Evropského
                          uprchlického fondu</t>
  </si>
  <si>
    <t>1449</t>
  </si>
  <si>
    <t xml:space="preserve">             příjmy z prostředků ostatních
             zahraničních programů</t>
  </si>
  <si>
    <t>1450</t>
  </si>
  <si>
    <t xml:space="preserve">              z toho: příjmy z finančního
                         mechanismu EHP/Norsko</t>
  </si>
  <si>
    <t>1451</t>
  </si>
  <si>
    <t xml:space="preserve">                         příjmy z finančního
                         mechanismu
                         EHP/Švýcarsko</t>
  </si>
  <si>
    <t>1452</t>
  </si>
  <si>
    <t>Specifické ukazatele - výdaje</t>
  </si>
  <si>
    <t>Výdaje Policie ČR celkem</t>
  </si>
  <si>
    <t>1453</t>
  </si>
  <si>
    <t>Výdaje Hasičského záchranného sboru ČR
 celkem</t>
  </si>
  <si>
    <t>1454</t>
  </si>
  <si>
    <t xml:space="preserve">Výdaje odboru ekonomického zabezpečení
 pro MV a odboru sportu MV celkem </t>
  </si>
  <si>
    <t>1455</t>
  </si>
  <si>
    <t>Výdaje resortního policejního školství
 a Muzea Policie ČR celkem</t>
  </si>
  <si>
    <t>1456</t>
  </si>
  <si>
    <t>Výdaje archivnictví celkem</t>
  </si>
  <si>
    <t>1457</t>
  </si>
  <si>
    <t>Výdaje Správy uprchlických zařízení
 Ministerstva vnitra</t>
  </si>
  <si>
    <t>1458</t>
  </si>
  <si>
    <t>Výdaje na státní příspěvkové organizace
 celkem</t>
  </si>
  <si>
    <t>1459</t>
  </si>
  <si>
    <t>Výše převodu nečerpaných prostředků
 do rezervního fondu OSS k 31.12.2006</t>
  </si>
  <si>
    <t>1460</t>
  </si>
  <si>
    <r>
      <t>1)</t>
    </r>
    <r>
      <rPr>
        <sz val="9"/>
        <rFont val="Arial CE"/>
        <family val="2"/>
      </rPr>
      <t xml:space="preserve"> povinné pojistné na sociální zabezpečení a příspěvek na státní politiku zaměstnanosti a pojistné na veřejné zdravotní pojištění</t>
    </r>
  </si>
  <si>
    <r>
      <t>2)</t>
    </r>
    <r>
      <rPr>
        <sz val="9"/>
        <rFont val="Arial CE"/>
        <family val="2"/>
      </rPr>
      <t xml:space="preserve"> výdaje na výzkum a vývoj podle § 6 odst. 1 zákona č. 130/2002 Sb.</t>
    </r>
  </si>
  <si>
    <t>5/2006</t>
  </si>
  <si>
    <t>zajištění bydlení azylyntů a dotace na infrastrukturu obce</t>
  </si>
  <si>
    <t>Chomutov</t>
  </si>
  <si>
    <t>Lipová</t>
  </si>
  <si>
    <t>Město Javorník</t>
  </si>
  <si>
    <t>Město Jirkov</t>
  </si>
  <si>
    <t>Město Klatovy</t>
  </si>
  <si>
    <t>Město Mimoň</t>
  </si>
  <si>
    <t>Městská část Brno - Nový Lískovec</t>
  </si>
  <si>
    <t>Městská část Praha 1</t>
  </si>
  <si>
    <t>Městská část Praha 14</t>
  </si>
  <si>
    <t>Městská část Praha 19</t>
  </si>
  <si>
    <t>Městská část Praha 4</t>
  </si>
  <si>
    <t>Městská část Praha 7</t>
  </si>
  <si>
    <t>Obec Černá Hora</t>
  </si>
  <si>
    <t>Obec Hoštka</t>
  </si>
  <si>
    <t>Obec Hředle</t>
  </si>
  <si>
    <t>Obec Opatovice nad Labem</t>
  </si>
  <si>
    <t>Obec Počenice - Tetětice</t>
  </si>
  <si>
    <t>Statutární město Brno, střed</t>
  </si>
  <si>
    <t>Statutární město Jihlava</t>
  </si>
  <si>
    <t>Statutární město Most</t>
  </si>
  <si>
    <t xml:space="preserve">celkem - rozepsáno </t>
  </si>
  <si>
    <t>nerozepsáno</t>
  </si>
  <si>
    <t>1248/2006</t>
  </si>
  <si>
    <t>dokončení přesídlení osob (krajanů) z Kazachstánu</t>
  </si>
  <si>
    <t>Město Bělá pod Bezdězem</t>
  </si>
  <si>
    <t>22/2006</t>
  </si>
  <si>
    <t>úhrada nákl. obce vynaložených v souv. s azylovým zařízením</t>
  </si>
  <si>
    <t>Město Bruntál</t>
  </si>
  <si>
    <t>Město Kostelec nad Orlicí</t>
  </si>
  <si>
    <t>Město Stráž pod Ralskem</t>
  </si>
  <si>
    <t>Město Zbýšov</t>
  </si>
  <si>
    <t>Městský obvod Ústí n.Labem-město</t>
  </si>
  <si>
    <t>Obec Kašava</t>
  </si>
  <si>
    <t>Obec Seč</t>
  </si>
  <si>
    <t>Obec Vyšní Lhoty</t>
  </si>
  <si>
    <t>Obec Zastávka</t>
  </si>
  <si>
    <t>Vypracovaly: Ing. Mikulová, 974 849 327</t>
  </si>
  <si>
    <t xml:space="preserve">   Ing. Psohlavcová, 974 849 264</t>
  </si>
  <si>
    <r>
      <t>3)</t>
    </r>
    <r>
      <rPr>
        <sz val="9"/>
        <rFont val="Arial CE"/>
        <family val="2"/>
      </rPr>
      <t xml:space="preserve"> výdaje na výzkum a vývoj podle § 6 odst. 2 zákona č. 130/2002 Sb.</t>
    </r>
  </si>
  <si>
    <r>
      <t>4)</t>
    </r>
    <r>
      <rPr>
        <sz val="9"/>
        <rFont val="Arial CE"/>
        <family val="2"/>
      </rPr>
      <t xml:space="preserve"> včetně správy ve složkách obrany, bezpečnosti, celní a právní ochrany</t>
    </r>
  </si>
  <si>
    <t xml:space="preserve"> A. Přehled účelových výdajů na podporu výzkumu a vývoje v roce 2006   </t>
  </si>
  <si>
    <t>Rozpočet</t>
  </si>
  <si>
    <t xml:space="preserve"> z toho čerpáno</t>
  </si>
  <si>
    <t>rozdíl</t>
  </si>
  <si>
    <t>řádek</t>
  </si>
  <si>
    <t>Organizace</t>
  </si>
  <si>
    <t>po změnách 2006</t>
  </si>
  <si>
    <t xml:space="preserve"> k 31.12.2006</t>
  </si>
  <si>
    <t>z rezervního fondu</t>
  </si>
  <si>
    <t>sl.1-(4-7)</t>
  </si>
  <si>
    <t>sl.2-(5-8)</t>
  </si>
  <si>
    <t>sl.3-(6-9)</t>
  </si>
  <si>
    <t>běžné</t>
  </si>
  <si>
    <t>kapitálové</t>
  </si>
  <si>
    <t>výdaje</t>
  </si>
  <si>
    <t>celkem</t>
  </si>
  <si>
    <t>b</t>
  </si>
  <si>
    <t>1.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</si>
  <si>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</si>
  <si>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</si>
  <si>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</si>
  <si>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</si>
  <si>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</si>
  <si>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</si>
  <si>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</si>
  <si>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</si>
  <si>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2.</t>
  </si>
  <si>
    <t>OS a PO v působnosti ÚSC:celkem</t>
  </si>
  <si>
    <t>2.1.</t>
  </si>
  <si>
    <t xml:space="preserve"> OS</t>
  </si>
  <si>
    <t>2.2.</t>
  </si>
  <si>
    <t>3.</t>
  </si>
  <si>
    <t>Vysoké školy :          celkem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</si>
  <si>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</si>
  <si>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</si>
  <si>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</si>
  <si>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</si>
  <si>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</si>
  <si>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</si>
  <si>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</si>
  <si>
    <t xml:space="preserve">           neziskové apod.organizace</t>
  </si>
  <si>
    <t>6.</t>
  </si>
  <si>
    <t>Související výdaje</t>
  </si>
  <si>
    <t>7.</t>
  </si>
  <si>
    <t>Účelové výdaje celkem</t>
  </si>
  <si>
    <t>Vysvětlivky k tabulce A: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</si>
  <si>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</si>
  <si>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</si>
  <si>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</si>
  <si>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</si>
  <si>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               bez ohledu na právní formu (o tyto údaje budou nižší ostatní uvedené právní formy)</t>
  </si>
  <si>
    <t>řádek 4: podle návrhu zákona o veřejných výzkumných institucích</t>
  </si>
  <si>
    <t xml:space="preserve">řádek 6: náklady na zabezpečení veřejné soutěže apod., podle § 3 odst.2 zákona č. 130/2002 Sb. </t>
  </si>
  <si>
    <t xml:space="preserve"> B. Přehled institucionálních výdajů na výzkum a vývoj v roce 2006   </t>
  </si>
  <si>
    <t>OSS</t>
  </si>
  <si>
    <t>PO</t>
  </si>
  <si>
    <t>OS a PO v působnosti ÚSC</t>
  </si>
  <si>
    <t>Vysoké školy</t>
  </si>
  <si>
    <t>Veřejné výzkumný instituce</t>
  </si>
  <si>
    <t>Podnikatelské subjekty</t>
  </si>
  <si>
    <t xml:space="preserve">Neziskové a podobné organizace </t>
  </si>
  <si>
    <t>8.</t>
  </si>
  <si>
    <t>9.</t>
  </si>
  <si>
    <t>Vysvětlivky k tabulce B :</t>
  </si>
  <si>
    <t>řádek 1 a 2 : státní organizace</t>
  </si>
  <si>
    <t>řádek 3: organizační složky a příspěvkové organizace zřizované územními samosprávnými celky ve smyslu ust. § 23 zákona č. 250/2000 Sb. v platném znění</t>
  </si>
  <si>
    <t xml:space="preserve">řádek 4: veřejné vysoké školy, vojenské a policejní vysoké školy, soukromé vysoké školy </t>
  </si>
  <si>
    <t>řádek 5: podle návrhu zákona o veřejných výzkumných institucích</t>
  </si>
  <si>
    <t xml:space="preserve">řádek 8: náklady na zabezpečení veřejné soutěže apod., podle § 3 odst.3 zákona č. 130/2002 Sb. </t>
  </si>
  <si>
    <t xml:space="preserve"> C. Přehled prostředků na výzkum a vývoj převáděných do rezervního fondu    </t>
  </si>
  <si>
    <t>Převod v roce 2006</t>
  </si>
  <si>
    <t>Zůstává k využití</t>
  </si>
  <si>
    <t>k 1.1.2006</t>
  </si>
  <si>
    <t>do dalších let</t>
  </si>
  <si>
    <t xml:space="preserve">Účelové prostředky </t>
  </si>
  <si>
    <t>Institucionální prostředky</t>
  </si>
  <si>
    <t>Vysvětlivky k tabulce C:</t>
  </si>
  <si>
    <t xml:space="preserve">Ve sloupci 7 bude uveden převod v roce 2006 + případný zůstatek z převodů z předchozích let </t>
  </si>
  <si>
    <t xml:space="preserve">Údaje v přehledech  musí odpovídat příslušným údajům v účetním a finančním výkaze OSS a PO a budou doloženy podrobným komentářem </t>
  </si>
  <si>
    <t xml:space="preserve">Rozbor zaměstnanosti a čerpání mzdových prostředků </t>
  </si>
  <si>
    <t>Schválený rozpočet na rok 2006</t>
  </si>
  <si>
    <t>Rozpočet po změnách 2006</t>
  </si>
  <si>
    <r>
      <t>Skutečnost za rok 2006</t>
    </r>
    <r>
      <rPr>
        <b/>
        <vertAlign val="superscript"/>
        <sz val="10"/>
        <rFont val="Arial CE"/>
        <family val="2"/>
      </rPr>
      <t xml:space="preserve"> </t>
    </r>
  </si>
  <si>
    <t>Příděl do rezervního fondu</t>
  </si>
  <si>
    <t xml:space="preserve">Čerpání </t>
  </si>
  <si>
    <t>Prostředky</t>
  </si>
  <si>
    <t xml:space="preserve"> z toho:</t>
  </si>
  <si>
    <t>z nečerpaných</t>
  </si>
  <si>
    <t>z toho:</t>
  </si>
  <si>
    <t>Podpora</t>
  </si>
  <si>
    <t>mimorozpočtových zdrojů</t>
  </si>
  <si>
    <t>Zůstatek</t>
  </si>
  <si>
    <t xml:space="preserve">na platy </t>
  </si>
  <si>
    <t xml:space="preserve">Ostatní platby </t>
  </si>
  <si>
    <t>Počet</t>
  </si>
  <si>
    <t>Průměr.</t>
  </si>
  <si>
    <t>prostředků na platy</t>
  </si>
  <si>
    <t>prostředky</t>
  </si>
  <si>
    <t>na vědu</t>
  </si>
  <si>
    <t>ostatní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</si>
  <si>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</si>
  <si>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</si>
  <si>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</si>
  <si>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</si>
  <si>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</si>
  <si>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</si>
  <si>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</si>
  <si>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</si>
  <si>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</si>
  <si>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 xml:space="preserve">rezervní </t>
  </si>
  <si>
    <t>fond</t>
  </si>
  <si>
    <t>mimorozp.</t>
  </si>
  <si>
    <t>odměn</t>
  </si>
  <si>
    <t>za provedenou</t>
  </si>
  <si>
    <t>práci</t>
  </si>
  <si>
    <t>nanců</t>
  </si>
  <si>
    <t>ročním</t>
  </si>
  <si>
    <t>počet</t>
  </si>
  <si>
    <t>za provedenou práci</t>
  </si>
  <si>
    <t>výzkum</t>
  </si>
  <si>
    <t>zdroje</t>
  </si>
  <si>
    <t>k 31.12.</t>
  </si>
  <si>
    <t>práci v tis. Kč</t>
  </si>
  <si>
    <t>v Kč</t>
  </si>
  <si>
    <t>průměru</t>
  </si>
  <si>
    <t>zaměst.</t>
  </si>
  <si>
    <t>I.  Organizační složky státu</t>
  </si>
  <si>
    <t xml:space="preserve">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</si>
  <si>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</si>
  <si>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</si>
  <si>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</si>
  <si>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</si>
  <si>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</si>
  <si>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</si>
  <si>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</si>
  <si>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Složky ministerstva vnitra</t>
  </si>
  <si>
    <t xml:space="preserve">       státu - státní správa</t>
  </si>
  <si>
    <t xml:space="preserve">       Policie </t>
  </si>
  <si>
    <t xml:space="preserve">       z toho:</t>
  </si>
  <si>
    <t xml:space="preserve">       prostředky na platy příslušníků</t>
  </si>
  <si>
    <t xml:space="preserve">       Hasičský záchraný sbor ČR</t>
  </si>
  <si>
    <t xml:space="preserve">       jednotlivé SOBCPO</t>
  </si>
  <si>
    <t xml:space="preserve">  b) ost. organiz.složky státu</t>
  </si>
  <si>
    <t>II.  Příspěvkové organizace</t>
  </si>
  <si>
    <t xml:space="preserve">       z toho: </t>
  </si>
  <si>
    <t xml:space="preserve">       prostředky na vědu a výzkum</t>
  </si>
  <si>
    <t>Ústředně řízené</t>
  </si>
  <si>
    <t xml:space="preserve"> OSS a PO  c e l k e m</t>
  </si>
  <si>
    <t>Informativně údaje za :</t>
  </si>
  <si>
    <t>III.   Ústředně řízená zdravot.</t>
  </si>
  <si>
    <t xml:space="preserve">       zařízení, financovaná </t>
  </si>
  <si>
    <t xml:space="preserve">       prostřednictvím ZP</t>
  </si>
  <si>
    <t>IV.  Příspěvkové organizace</t>
  </si>
  <si>
    <t xml:space="preserve">      odměňující podle z.1/92 Sb.</t>
  </si>
  <si>
    <t xml:space="preserve">Kontrol. ř. </t>
  </si>
  <si>
    <t>Poznámka:</t>
  </si>
  <si>
    <t>Údaje schváleného rozpočtu, rozpočtu po změnách a skutečnosti musí být shodné s údaji v tabulce č. 1  - Bilance příjmů a výdajů státního rozpočtu za hodnocený rok a v tabulce č. 2  - Plnění  závazných ukazatelů státního rozpočtu za rok 200x.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</si>
  <si>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</si>
  <si>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se uvede po zaokrouhlení v celých číslech (tj. bez desetinných míst).</t>
  </si>
  <si>
    <t>Výdaje na financování programů (projektů), které byly v roce 2006 z části financovány z prostředků Evropské unie -  Phare</t>
  </si>
  <si>
    <t xml:space="preserve">Výdaje na financování programů (projektů), které byly v roce 2006 z části financovány z prostředků Evropské unie - strukturální fondy </t>
  </si>
  <si>
    <t xml:space="preserve">Ve sloupcích 11 až 13 se uvede skutečné čerpání rozpočtovaných prostředků v roce 200x bez převodu nečerpaných prostředků do rezervního fondu (položka 5346). </t>
  </si>
  <si>
    <r>
      <t xml:space="preserve">Ve skutečnosti za rok 200x je zahrnuto i čerpání prostředků na podporu vědy a výzkumu (sl. 18) a mimorozpočtových zdrojů (sl. </t>
    </r>
    <r>
      <rPr>
        <b/>
        <sz val="10"/>
        <rFont val="Arial CE"/>
        <family val="0"/>
      </rPr>
      <t>19, 20 a 21).</t>
    </r>
  </si>
  <si>
    <t xml:space="preserve">Ve slouvci 16 a 17 se uvede převod nečerpaných mzdových prostředků do rezervního fondu k 31.12.200x - položka 5346. </t>
  </si>
  <si>
    <t xml:space="preserve">Ve sloupci 18 se uvede podpora na vědu a výzkum poskytnutá poskytovatelem příjemci bez provedení rozpočtového opatření podle § 10 zákona č. 130/2002 Sb.  </t>
  </si>
  <si>
    <t xml:space="preserve">SOBCPO je zkratka pro organizační složky správy ve složkách obrany, bezpečnosti, celní a právní ochrany a jednotlivé organizační složky státu-státní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</si>
  <si>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</si>
  <si>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>U příspěvkových organizací se ve sloupcích prostředky na platy a ostatní platby za provedenou práci uvedou mzdové náklady a ve sloupcích ostatní platby za provedenou práci se uvedou ostatní osobní náklady.</t>
  </si>
  <si>
    <t xml:space="preserve">Část II. Příspěvkové organizace obsahuje údaje o organizacích, jejichž mzdové náklady a ostatní osobní náklady jsou plně financované ze státního rozpočtu. </t>
  </si>
  <si>
    <t xml:space="preserve">Kapitola 333 MŠMT uvádí v části II. Příspěvkové organizace údaje v členění podle skupin organizací v rozsahu rozpisu závazných limitů mzdových nákladů a počtu zaměstnanců na rok 200x. </t>
  </si>
  <si>
    <t>V části III. a IV. se uvedou informativně údaje odpovídající záhlaví.</t>
  </si>
  <si>
    <t>Tabulka č. 16/1</t>
  </si>
  <si>
    <t>Tabulka č. 9/1</t>
  </si>
  <si>
    <t>Výdaje účelově určené na financování programů reprodukce majetku - po organizačních součástech  kapitoly MV</t>
  </si>
  <si>
    <t>Výdaje účelově určené na financování programů reprodukce majetku</t>
  </si>
  <si>
    <t>PČR Správa Západočeského kraje</t>
  </si>
  <si>
    <t>Plzeň S Zčk, Nádražní 2 - oprava objektu</t>
  </si>
  <si>
    <t>Vypracoval: Štěpánek 974 849 205</t>
  </si>
  <si>
    <t>Kontroloval: Ing. Šolta, tel. 974 849 818</t>
  </si>
  <si>
    <t>Datum: 19.2.2007</t>
  </si>
  <si>
    <t>Vypracoval: Štěpánek, 974 849 205</t>
  </si>
  <si>
    <t>Kontroloval: Ing. Šolta, 974 849 818</t>
  </si>
  <si>
    <t>Základní škola Kostelec nad Orlicí</t>
  </si>
  <si>
    <t>Město Beroun</t>
  </si>
  <si>
    <t>UV č.393/2004</t>
  </si>
  <si>
    <t>Prevence kriminality na místní úrovni</t>
  </si>
  <si>
    <t>Město Bílovec</t>
  </si>
  <si>
    <t>Město Brandýs nad Labem - Stará Boleslav</t>
  </si>
  <si>
    <t>Město Březnice</t>
  </si>
  <si>
    <t>Město Česká Lípa</t>
  </si>
  <si>
    <t>Město Česká Třebová</t>
  </si>
  <si>
    <t>Město Český Brod</t>
  </si>
  <si>
    <t>Město Český Krumlov</t>
  </si>
  <si>
    <t>Město Děčín</t>
  </si>
  <si>
    <t>Město Domažlice</t>
  </si>
  <si>
    <t>Město Hranice</t>
  </si>
  <si>
    <t>Město Humpolec</t>
  </si>
  <si>
    <t>Město Hustopeče</t>
  </si>
  <si>
    <t>Město Chrudim</t>
  </si>
  <si>
    <t>Město Jaroměř</t>
  </si>
  <si>
    <t>Město Jindřichův Hradec</t>
  </si>
  <si>
    <t>Město Kaplice</t>
  </si>
  <si>
    <t>Město Karlovy Vary</t>
  </si>
  <si>
    <t>Město Klášterec nad Ohří</t>
  </si>
  <si>
    <t>Město Krnov</t>
  </si>
  <si>
    <t>Město Kroměříž</t>
  </si>
  <si>
    <t>Město Krupka</t>
  </si>
  <si>
    <t>Město Kunovice</t>
  </si>
  <si>
    <t>Město Kutná Hora</t>
  </si>
  <si>
    <t>Město Kyjov</t>
  </si>
  <si>
    <t>Město Lipník nad Bečvou</t>
  </si>
  <si>
    <t>Město Lovosice</t>
  </si>
  <si>
    <t>Město Lysá nad Labem</t>
  </si>
  <si>
    <t>Město Mnichovo Hradiště</t>
  </si>
  <si>
    <t>Město Náchod</t>
  </si>
  <si>
    <t>Město Napajedla</t>
  </si>
  <si>
    <t>Město Neratovice</t>
  </si>
  <si>
    <t>Město Nymburk</t>
  </si>
  <si>
    <t>Město Orlová</t>
  </si>
  <si>
    <t>Město Osek</t>
  </si>
  <si>
    <t>Město Otrokovice</t>
  </si>
  <si>
    <t>Město Polička</t>
  </si>
  <si>
    <t>Město Polná</t>
  </si>
  <si>
    <t>Město Prachatice</t>
  </si>
  <si>
    <t>Město Prostějov</t>
  </si>
  <si>
    <t>Město Přelouč</t>
  </si>
  <si>
    <t>Město Přerov</t>
  </si>
  <si>
    <t>Město Roudnice nad Labem</t>
  </si>
  <si>
    <t>Město Říčany</t>
  </si>
  <si>
    <t>Město Sadská</t>
  </si>
  <si>
    <t>Město Sedlčany</t>
  </si>
  <si>
    <t>Město Semily</t>
  </si>
  <si>
    <t>Město Sezimovo Ústí</t>
  </si>
  <si>
    <t>Město Slaný</t>
  </si>
  <si>
    <t>Město Soběslav</t>
  </si>
  <si>
    <t>Město Staré Město</t>
  </si>
  <si>
    <t>Město Strakonice</t>
  </si>
  <si>
    <t>Město Sušice</t>
  </si>
  <si>
    <t>Město Šternberk</t>
  </si>
  <si>
    <t>Město Šumperk</t>
  </si>
  <si>
    <t>Město Tachov</t>
  </si>
  <si>
    <t>Město Tanvald</t>
  </si>
  <si>
    <t>Město Tišnov</t>
  </si>
  <si>
    <t>Město Třebíč</t>
  </si>
  <si>
    <t>Město Třeboň</t>
  </si>
  <si>
    <t>Město Turnov</t>
  </si>
  <si>
    <t>Město Újezd u Brna</t>
  </si>
  <si>
    <t>Město Ústí nad Orlicí</t>
  </si>
  <si>
    <t>Město Vimperk</t>
  </si>
  <si>
    <t>Město Vítkov</t>
  </si>
  <si>
    <t>Město Vlašim</t>
  </si>
  <si>
    <t>Město Vrchlabí</t>
  </si>
  <si>
    <t>Město Žďár nad Sázavou</t>
  </si>
  <si>
    <t>Městská část Praha 11</t>
  </si>
  <si>
    <t>Obec Nová Říše</t>
  </si>
  <si>
    <t>Statutární město Brno, Městská část Brno - Židenice</t>
  </si>
  <si>
    <t>Statutární město České Budějovice</t>
  </si>
  <si>
    <t>Statutární město Hradec Králové</t>
  </si>
  <si>
    <t>Statutární město Ostrava</t>
  </si>
  <si>
    <t>Statutární město Pardubice</t>
  </si>
  <si>
    <t>Statutární město Ústí nad Labem</t>
  </si>
  <si>
    <t>Statutární město Zlín</t>
  </si>
  <si>
    <t>Nerozepsaná částka</t>
  </si>
  <si>
    <t>Dotace v oblasti PO , CO a IZS</t>
  </si>
  <si>
    <t>Reprodukce majetku jednotek požární ochrany</t>
  </si>
  <si>
    <t>Město Bohumín</t>
  </si>
  <si>
    <t>Reprodukce majetku jednotek požární ochrany-cisternová automobilová stříkačka</t>
  </si>
  <si>
    <t>Město Broumov</t>
  </si>
  <si>
    <t>Město Doksy</t>
  </si>
  <si>
    <t>Rekonstrukce hasičské zbrojnice, Reprodukce majetku jednotek požární ochrany</t>
  </si>
  <si>
    <t>Město Fryšták</t>
  </si>
  <si>
    <t>Rekonstrukce hasičské zbrojnice, Reprodukce majetku jednotek požární ochrany, Civilní ochrana-komunikační prostředí s obyvatelstvem</t>
  </si>
  <si>
    <t>Město Hartmanice</t>
  </si>
  <si>
    <t>Výstavba požární zbrojnice, Reprodukce majetku jednotek požární ochrany</t>
  </si>
  <si>
    <t>Město Heřmanův Městec</t>
  </si>
  <si>
    <t>Město Hlinsko</t>
  </si>
  <si>
    <t>Rekonstrukce hasičské zbrojnice</t>
  </si>
  <si>
    <t>Město Holýšov</t>
  </si>
  <si>
    <t>Město Horní Cerekev</t>
  </si>
  <si>
    <t>Město Jablonec nad Nisou</t>
  </si>
  <si>
    <t>Město Jílové</t>
  </si>
  <si>
    <t>Výstavba požární zbrojnice</t>
  </si>
  <si>
    <t>Město Kadaň</t>
  </si>
  <si>
    <t>Město Kdyně</t>
  </si>
  <si>
    <t>Město Kopřivnice</t>
  </si>
  <si>
    <t>Město Kralovice</t>
  </si>
  <si>
    <t>Civilní ochrana-komunikační prostředí s obyvatelstvem</t>
  </si>
  <si>
    <t>Město Lázně Bohdaneč</t>
  </si>
  <si>
    <t>Město Lišov</t>
  </si>
  <si>
    <t>Město Moravské Budějovice</t>
  </si>
  <si>
    <t>Město Nové Město na Moravě</t>
  </si>
  <si>
    <t>Město Pečky</t>
  </si>
  <si>
    <t>Město Rokycany</t>
  </si>
  <si>
    <t>Město Rožnov pod Radhoštěm</t>
  </si>
  <si>
    <t>Město Skalná</t>
  </si>
  <si>
    <t>Město Stod</t>
  </si>
  <si>
    <t>Město Štíty</t>
  </si>
  <si>
    <t>Město Touškov</t>
  </si>
  <si>
    <t>Město Třinec</t>
  </si>
  <si>
    <t>Město Týnec nad Sázavou</t>
  </si>
  <si>
    <t>Město Úpice</t>
  </si>
  <si>
    <t>Město Valtice</t>
  </si>
  <si>
    <t>Město Varnsdorf</t>
  </si>
  <si>
    <t>Město Vratimov</t>
  </si>
  <si>
    <t>Město Zbiroh</t>
  </si>
  <si>
    <t>Město Zdice</t>
  </si>
  <si>
    <t>Město Žamberk</t>
  </si>
  <si>
    <t>Město Žebrák</t>
  </si>
  <si>
    <t>Obec Adršpach</t>
  </si>
  <si>
    <t>Obec Albrechtice nad Vltavou</t>
  </si>
  <si>
    <t>Obec Bělotín</t>
  </si>
  <si>
    <t>Obec Braškov</t>
  </si>
  <si>
    <t>Obec Brněnec</t>
  </si>
  <si>
    <t>Obec Dambořice</t>
  </si>
  <si>
    <t>Reprodukce majetku jednotek požární ochrany-dopravní automobil</t>
  </si>
  <si>
    <t>Obec Dobrá</t>
  </si>
  <si>
    <t>Obec Dolany</t>
  </si>
  <si>
    <t>Obec Dolní Hořice</t>
  </si>
  <si>
    <t>Obec Dolní Újezd, okres Svitavy</t>
  </si>
  <si>
    <t>Obec Hajnice</t>
  </si>
  <si>
    <t>Obec Horní Suchá</t>
  </si>
  <si>
    <t>Obec Hostouň</t>
  </si>
  <si>
    <t>Obec Jimramov</t>
  </si>
  <si>
    <t>Obec Kamenec u Poličky</t>
  </si>
  <si>
    <t>Obec Kobylí</t>
  </si>
  <si>
    <t>Obec Konstantinovy Lázně</t>
  </si>
  <si>
    <t>Obec Kunčice pod Ondřejníkem</t>
  </si>
  <si>
    <t>Obec Loučná nad Desnou</t>
  </si>
  <si>
    <t>Obec Luka nad Jihlavou</t>
  </si>
  <si>
    <t>Obec Ostravice</t>
  </si>
  <si>
    <t>Obec Ostřetín</t>
  </si>
  <si>
    <t>Obec Pecka</t>
  </si>
  <si>
    <t>Obec Pustá Polom</t>
  </si>
  <si>
    <t>Obec Radenín</t>
  </si>
  <si>
    <t>Obec Slapy</t>
  </si>
  <si>
    <t>Obec Sloupnice</t>
  </si>
  <si>
    <t>Obec Smidary</t>
  </si>
  <si>
    <t>Obec Stará Ves nad Ondřejnicí</t>
  </si>
  <si>
    <t>Obec Strážov</t>
  </si>
  <si>
    <t>Obec Střelské Hoštice</t>
  </si>
  <si>
    <t>Obec Šilhéřovice</t>
  </si>
  <si>
    <t>Obec Široký Důl</t>
  </si>
  <si>
    <t>Obec Štítná nad Vláří - Popov</t>
  </si>
  <si>
    <t>Obec Tehovec</t>
  </si>
  <si>
    <t>Obec Vranov</t>
  </si>
  <si>
    <t>Obec Zastávka u Brna</t>
  </si>
  <si>
    <t>Obec Zbraslav</t>
  </si>
  <si>
    <t>Obec Žarošice</t>
  </si>
  <si>
    <t>Statutární město Opava</t>
  </si>
  <si>
    <t>Velké Poříčí</t>
  </si>
  <si>
    <t>Datum: 19.2.2005</t>
  </si>
  <si>
    <t>CELKEM</t>
  </si>
  <si>
    <t xml:space="preserve">                                   Neinvestiční příspěvky příspěvkovým organizacím na škody způsobené živelními katastrofami                                                                                                                    </t>
  </si>
  <si>
    <t>ZÁVĚREČNÉHO ÚČTU KAPITOLY 314 - MINISTERSTVO VNITRA ČR</t>
  </si>
  <si>
    <t xml:space="preserve">  Tabulka č. 6</t>
  </si>
  <si>
    <t>Hlavní město Praha</t>
  </si>
  <si>
    <t>Město Frýdlant</t>
  </si>
  <si>
    <t>Město Kralupy nad Vltavou</t>
  </si>
  <si>
    <t>Statutární město Brno</t>
  </si>
  <si>
    <t>Statutární město Plzeň</t>
  </si>
  <si>
    <t>Statutární město Havířov</t>
  </si>
  <si>
    <t>Město Písek</t>
  </si>
  <si>
    <t>Statutární město Kladno</t>
  </si>
  <si>
    <t>Statutární město Liberec</t>
  </si>
  <si>
    <t>Tabulka č. 17</t>
  </si>
  <si>
    <t xml:space="preserve">            TABULKOVÁ  ČÁST</t>
  </si>
  <si>
    <t>TABULKOVÁ ČÁST</t>
  </si>
  <si>
    <t xml:space="preserve">strana </t>
  </si>
  <si>
    <t>Tabulka č. 1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</si>
  <si>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</si>
  <si>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</si>
  <si>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</si>
  <si>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</si>
  <si>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</si>
  <si>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</si>
  <si>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</si>
  <si>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Tabulka č. 9</t>
  </si>
  <si>
    <t>Tabulka č. 10</t>
  </si>
  <si>
    <t>Tabulka č. 12</t>
  </si>
  <si>
    <t>Tabulka č. 13</t>
  </si>
  <si>
    <t>Tabulka č. 14</t>
  </si>
  <si>
    <t>x</t>
  </si>
  <si>
    <t xml:space="preserve">        N Á V R H</t>
  </si>
  <si>
    <t>Číselné sestavy:</t>
  </si>
  <si>
    <t>Sestava č. 1</t>
  </si>
  <si>
    <t>Sestava č. 2</t>
  </si>
  <si>
    <t>Sestava č. 3</t>
  </si>
  <si>
    <t>Sestava č. 4</t>
  </si>
  <si>
    <t>Sestava č. 5</t>
  </si>
  <si>
    <t>Sestava č. 6</t>
  </si>
  <si>
    <t>Sestava č. 7</t>
  </si>
  <si>
    <t>Rozpočtové příjmy správců kapitol a jimi zřízených organizačních složek státu podle položek druhového třídění (Fin 2-04 U)</t>
  </si>
  <si>
    <t>Rozvaha - sumář za organizační složky státu</t>
  </si>
  <si>
    <t>Rozvaha - sumář za příspěvkové organizace</t>
  </si>
  <si>
    <t>Statutární město Olomouc</t>
  </si>
  <si>
    <t>Kapitola: 314 -  Ministerstvo vnitra</t>
  </si>
  <si>
    <t>Bilance příjmů a výdajů státního rozpočtu
 v druhovém členění rozpočtové skladby</t>
  </si>
  <si>
    <t>Výkaz zisku a ztráty - sumář za hospodářskou činnost organizačních složek státu</t>
  </si>
  <si>
    <t>Výkaz zisku a ztráty - sumář za příspěvkové organizace</t>
  </si>
  <si>
    <t>Příloha - sumář za organizační složky státu</t>
  </si>
  <si>
    <t>Sestava č. 8</t>
  </si>
  <si>
    <t>Příloha - sumář za příspěvkové organizace</t>
  </si>
  <si>
    <t>Tabulkové přílohy:</t>
  </si>
  <si>
    <t>Bilance příjmů a výdajů státního rozpočtu v druhovém členění rozpočtové skladby</t>
  </si>
  <si>
    <t>Plnění závazných ukazatelů státního rozpočtu</t>
  </si>
  <si>
    <t>Rozbor zaměstnanosti a čerpání mzdových prostředků</t>
  </si>
  <si>
    <t>Přehled výdajů státního rozpočtu na podporu výzkumu a vývoje</t>
  </si>
  <si>
    <t>Přehled výdajů organizačních složek státu a příspěvků příspěvkovým organizacím, dotací a půjček (návratných finančních výpomocí) krajům a obcím, podnikatelským a jiným subjektům z rozpočtu kapitoly</t>
  </si>
  <si>
    <t>Přehled účelových dotací a půjček (návratných finančních výpomocí) krajům a obcím</t>
  </si>
  <si>
    <t>Tabulka č. 6e</t>
  </si>
  <si>
    <t>Účelové neinvestiční dotace obcím</t>
  </si>
  <si>
    <t>Tabulka č. 6f</t>
  </si>
  <si>
    <t>Účelové investiční dotace obcím</t>
  </si>
  <si>
    <t>Výdaje účelově určené na financování programů reprodukce majetku vedených v ISPROFIN</t>
  </si>
  <si>
    <t>Přehled o převodech prostředků státního rozpočtu do rezervního fondu a o jejich použití</t>
  </si>
  <si>
    <t>Doplňující tabulky:</t>
  </si>
  <si>
    <t>Tabulka č. 15</t>
  </si>
  <si>
    <t>Tabulka č. 16</t>
  </si>
  <si>
    <t>strana</t>
  </si>
  <si>
    <t>Tabulka č. 20</t>
  </si>
  <si>
    <t>Tabulka č. 21</t>
  </si>
  <si>
    <t>Tabulka č. 22</t>
  </si>
  <si>
    <t>Tabulka č. 23</t>
  </si>
  <si>
    <t>Rekapitulace bezúplatného předání majetku dle jednotlivých druhů v členění dle OSS</t>
  </si>
  <si>
    <t>Rozpočtové výdaje správců kapitol a jimi zřízených organizačních složek státu podle položek  druhého třídění  a  paragrafů funkčního třídění a rozpočtové položky financování (Fin 2-04 U)</t>
  </si>
  <si>
    <t>Skutečnost</t>
  </si>
  <si>
    <t>Celkem</t>
  </si>
  <si>
    <t xml:space="preserve"> (v tis.Kč)</t>
  </si>
  <si>
    <t>schválený</t>
  </si>
  <si>
    <t>po změnách</t>
  </si>
  <si>
    <t xml:space="preserve"> z toho: </t>
  </si>
  <si>
    <t>na škody způsobené živelními katastrofami</t>
  </si>
  <si>
    <t>Přehled  účelových dotací a půjček (návratných finančních výpomocí) krajům a obcím</t>
  </si>
  <si>
    <t>Účelové neinvestiční dotace krajům celkem</t>
  </si>
  <si>
    <t>Účelové investiční dotace krajům celkem</t>
  </si>
  <si>
    <t>Účelové neinvestiční půjčky (návratné finanční výpomoci) krajům celkem</t>
  </si>
  <si>
    <t>Účelové investiční půjčky (návratné finanční výpomoci) krajům celkem</t>
  </si>
  <si>
    <t>Účelové neinvestiční dotace obcím celkem</t>
  </si>
  <si>
    <t>Účelové investiční dotace obcím celkem</t>
  </si>
  <si>
    <t>Účelové neinvestiční půjčky (návratné finanční výpomoci) obcím celkem</t>
  </si>
  <si>
    <t>Účelové investiční půjčky (návratné finanční výpomoci) obcím celkem</t>
  </si>
  <si>
    <t>Příjemce</t>
  </si>
  <si>
    <t>Č. usnesení vlády</t>
  </si>
  <si>
    <t>a titul</t>
  </si>
  <si>
    <t>Účel použití</t>
  </si>
  <si>
    <t>Neinvestiční výdaje organizačních složek státu na škody způsobené živelními katastrofami</t>
  </si>
  <si>
    <t>Kapitola: 314 - Ministerstvo vnitra</t>
  </si>
  <si>
    <t>nebyly poskytnuty</t>
  </si>
  <si>
    <t>Investiční výdaje organizačních složek státu na škody způsobené živelními katastrofami</t>
  </si>
  <si>
    <t xml:space="preserve">         Tabulka č. 5c</t>
  </si>
  <si>
    <t>Kontroloval: Ing. Hudera, 974 849 802</t>
  </si>
  <si>
    <t>Vypracovala: Ing. Šoltová, 974 849 811</t>
  </si>
  <si>
    <t xml:space="preserve">         Tabulka č. 5d</t>
  </si>
  <si>
    <t>Investiční příspěvky příspěvkovým organizacím na škody způsobené živelními katastrofami</t>
  </si>
  <si>
    <t xml:space="preserve">         Tabulka č. 5e</t>
  </si>
  <si>
    <t>Neinvestiční dotace podnikatelským subjektům a neziskovým organizacím na škody způsobené živelními katastrofami</t>
  </si>
  <si>
    <t xml:space="preserve">         Tabulka č. 5f</t>
  </si>
  <si>
    <t>Investiční dotace podnikatelským subjektům a neziskovým organizacím na škody způsobené živelními katastrofami</t>
  </si>
  <si>
    <t xml:space="preserve">Zůstatek nečerpaných prostředků převedených do RF podle § 47 k 1.1.2006 </t>
  </si>
  <si>
    <t>Zůstatek prostředků převedených do RF podle § 47 k 31.12.2006                (sl. 1-3+4)</t>
  </si>
  <si>
    <t xml:space="preserve">         Tabulka č. 5g</t>
  </si>
  <si>
    <t>Neinvestiční půjčky (návratné finanční výpomoci) podnikatelským subjektům, neziskovým organizacím a územně samosprávním celkům na škody způsobené živelními katastrofami</t>
  </si>
  <si>
    <t xml:space="preserve">         Tabulka č. 5h</t>
  </si>
  <si>
    <t>Investiční půjčky (návratné finanční výpomoci) podnikatelským subjektům, neziskovým organizacím a územně samosprávním celkům na škody způsobené živelními katastrofami</t>
  </si>
  <si>
    <t>Tabulka č. 6a</t>
  </si>
  <si>
    <t>Účelové neinvestiční dotace krajům</t>
  </si>
  <si>
    <t>Tabulka č. 6b</t>
  </si>
  <si>
    <t>Účelové investiční dotace krajům</t>
  </si>
  <si>
    <t>Tabulka č. 6c</t>
  </si>
  <si>
    <t>Účelové neinvestiční půjčky (návratné finanční výpomoci) krajům</t>
  </si>
  <si>
    <t>Tabulka č. 6d</t>
  </si>
  <si>
    <t>Účelové investiční půjčky (návratné finanční výpomoci) krajům</t>
  </si>
  <si>
    <t>Tabulka č. 6g</t>
  </si>
  <si>
    <t>Účelové neinvestiční půjčky (návratné finanční výpomoci) obcím</t>
  </si>
  <si>
    <t>Tabulka č. 6h</t>
  </si>
  <si>
    <t>Účelové investiční půjčky (návratné finanční výpomoci) obcím</t>
  </si>
  <si>
    <t>Tabulka č. 5a</t>
  </si>
  <si>
    <t>Tabulka č. 5b</t>
  </si>
  <si>
    <t>Tabulka č. 5c</t>
  </si>
  <si>
    <t>Tabulka č. 5d</t>
  </si>
  <si>
    <t>Tabulka č. 5e</t>
  </si>
  <si>
    <t>Tabulka č. 5f</t>
  </si>
  <si>
    <t>Neinvestiční příspěvky příspěvkovým organizacím na škody způsobené živelními katastrofami</t>
  </si>
  <si>
    <t>Tabulka č. 5g</t>
  </si>
  <si>
    <t>Tabulka č. 5h</t>
  </si>
  <si>
    <t>Plnění rozpočtových příjmů MV  dle údajů ČNB k 31. 12. 2006</t>
  </si>
  <si>
    <t>Plnění rozpočtových příjmů MV dle údajů ČNB k 31. 12. 2006 - detail za HZS krajů</t>
  </si>
  <si>
    <t>Čerpání výdajů kapitoly MV za rok 2006</t>
  </si>
  <si>
    <t>Přehled o důchodech v roce 2006</t>
  </si>
  <si>
    <t>Tabulka č. 11</t>
  </si>
  <si>
    <t>Přehled o ostatních dávkách, dávkách nemocenského pojištění a výdajích na zvýšení důchodů pro bezmocnost v roce 2006</t>
  </si>
  <si>
    <t>Přehled o výdajích na financování programů reprodukce majetku v roce 2006 dle jednotlivých programů</t>
  </si>
  <si>
    <t>Tabulka č. 13/1</t>
  </si>
  <si>
    <t>Tabulka č. 13/2</t>
  </si>
  <si>
    <t>Přehled o stavu pohledávek k 31. 12. 2006</t>
  </si>
  <si>
    <t>Poskytnuté provozní zálohy - stav k 31. 12. 2006</t>
  </si>
  <si>
    <t>Celková rekapitulace výdajů v roce 2006 dle jednotlivých čtvrtletí</t>
  </si>
  <si>
    <t>Přehled čerpání běžných výdajů v roce 2006 dle jednotlivých čtvrtletí</t>
  </si>
  <si>
    <t>Tabulka č. 16/2</t>
  </si>
  <si>
    <t>Přehled čerpání výdajů na financování programů reprodukce majetku v roce 2006 dle jednotlivých čtvrtletí</t>
  </si>
  <si>
    <t>Tabulka č. 16/3</t>
  </si>
  <si>
    <t>Přehled čerpání výdajů na výzkum a vývoj v roce 2006 dle jednotlivých čtvrtletí</t>
  </si>
  <si>
    <t>Převod prostředků do rezervního fondu v roce 2006 dle bankovních účtů</t>
  </si>
  <si>
    <t>Tabulka č. 17/1</t>
  </si>
  <si>
    <t>Převod prostředků do rezervního fondu v roce 2006 dle bankovních účtů - detail HZS krajů</t>
  </si>
  <si>
    <t>Tabulka č. 18</t>
  </si>
  <si>
    <t>Tabulka č. 19/1</t>
  </si>
  <si>
    <t>Výdaje na financování programů (projektů), které byly v roce 2006 z části financovány z prostředků Evropské unie - Transition Facility</t>
  </si>
  <si>
    <t>Tabulka č. 19/2</t>
  </si>
  <si>
    <t>Tabulka č. 19/3</t>
  </si>
  <si>
    <t>Tabulka č. 24</t>
  </si>
  <si>
    <t xml:space="preserve">Výdaje HZS celkem a detail dle jednotlivých HZS krajů v roce 2006 </t>
  </si>
  <si>
    <t xml:space="preserve">Výdaje za oblast policejního školství v roce 2006 </t>
  </si>
  <si>
    <t xml:space="preserve">Výdaje za oblast archivnictví v roce 2006 </t>
  </si>
  <si>
    <t>Organizační schéma kapitoly 314 -Ministerstvo vnitra se stavem k 31. 12. 2006</t>
  </si>
  <si>
    <t xml:space="preserve">       ZA ROK 2006</t>
  </si>
  <si>
    <t>Tabulka č. 19/4</t>
  </si>
  <si>
    <t>Výdaje na financování programů (projektů), které byly v roce 2006 z části financovány z prostředků Evropské unie - komunitární fondy</t>
  </si>
  <si>
    <t>Rozpočet 2006</t>
  </si>
  <si>
    <t>k 31.12.2006</t>
  </si>
  <si>
    <t>Datum: 14. 2. 2007</t>
  </si>
  <si>
    <t>Období :  leden až prosinec 2006</t>
  </si>
  <si>
    <t>v tis. Kč</t>
  </si>
  <si>
    <t>R o z p o č e t   2006</t>
  </si>
  <si>
    <t>%</t>
  </si>
  <si>
    <t>Index</t>
  </si>
  <si>
    <t>třída</t>
  </si>
  <si>
    <t>seskupení</t>
  </si>
  <si>
    <t>podsesk.</t>
  </si>
  <si>
    <t>položka</t>
  </si>
  <si>
    <t>U K A Z A T E L</t>
  </si>
  <si>
    <t>Skutečnost 2005</t>
  </si>
  <si>
    <t>Skutečnost 2006</t>
  </si>
  <si>
    <t>plnění</t>
  </si>
  <si>
    <t>Sk2006/Sk05</t>
  </si>
  <si>
    <t>položek</t>
  </si>
  <si>
    <t xml:space="preserve"> </t>
  </si>
  <si>
    <t>3:2</t>
  </si>
  <si>
    <t>3:0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</si>
  <si>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</si>
  <si>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</si>
  <si>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</si>
  <si>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</si>
  <si>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</si>
  <si>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</si>
  <si>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</si>
  <si>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</si>
  <si>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</si>
  <si>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</si>
  <si>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</si>
  <si>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</si>
  <si>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 daně ze zboží a služeb v tuzemsku </t>
  </si>
  <si>
    <t xml:space="preserve">     v tom: Daň z přidané hodnoty  </t>
  </si>
  <si>
    <t xml:space="preserve"> Zvláštní daně a poplatky ze zboží a služeb v tuzemsku  </t>
  </si>
  <si>
    <t>12-P1219</t>
  </si>
  <si>
    <r>
      <t xml:space="preserve"> Daně ze zboží a služeb v tuzemsku </t>
    </r>
    <r>
      <rPr>
        <sz val="8"/>
        <color indexed="11"/>
        <rFont val="Arial CE"/>
        <family val="2"/>
      </rPr>
      <t xml:space="preserve">  </t>
    </r>
  </si>
  <si>
    <t xml:space="preserve"> Daně a poplatky z provozu motorových vozidel</t>
  </si>
  <si>
    <t xml:space="preserve"> Poplatky a odvody v oblasti životního prostředí  ***)  </t>
  </si>
  <si>
    <r>
      <t xml:space="preserve"> Místní poplatky z vybraných činností a služeb </t>
    </r>
    <r>
      <rPr>
        <sz val="8"/>
        <color indexed="11"/>
        <rFont val="Arial CE"/>
        <family val="2"/>
      </rPr>
      <t xml:space="preserve"> </t>
    </r>
  </si>
  <si>
    <r>
      <t xml:space="preserve"> Ostatní odvody z vybraných činností a služeb </t>
    </r>
    <r>
      <rPr>
        <sz val="8"/>
        <color indexed="11"/>
        <rFont val="Arial CE"/>
        <family val="2"/>
      </rPr>
      <t xml:space="preserve"> </t>
    </r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</si>
  <si>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</si>
  <si>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</si>
  <si>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</si>
  <si>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  </t>
  </si>
  <si>
    <t xml:space="preserve">    v tom: Clo</t>
  </si>
  <si>
    <t xml:space="preserve">               Podíl na vybraných clech</t>
  </si>
  <si>
    <t>14 -1409</t>
  </si>
  <si>
    <t xml:space="preserve"> Daně a cla za zboží a služby ze zahraničí </t>
  </si>
  <si>
    <t>Kontroloval: Ing. Jásenský, 974 849 809</t>
  </si>
  <si>
    <t>Vypracovala: Ing. Lipkovská, 974 849 808</t>
  </si>
  <si>
    <t>Ing. Mikulová, 974 849 327</t>
  </si>
  <si>
    <t>Vypracoval: Ing. Bočanová, 974 849 815</t>
  </si>
  <si>
    <t xml:space="preserve">    Tabulka č. 4 </t>
  </si>
  <si>
    <t>List č. 1/2</t>
  </si>
  <si>
    <t>List č. 2/2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</si>
  <si>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</si>
  <si>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</si>
  <si>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</si>
  <si>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</si>
  <si>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 :  Daň dědická, darovací a z převodu nemovitostí</t>
  </si>
  <si>
    <t>15 - 1529</t>
  </si>
  <si>
    <t xml:space="preserve"> Majetkové daně</t>
  </si>
  <si>
    <t>161, 162</t>
  </si>
  <si>
    <r>
      <t xml:space="preserve"> Pojistné na sociální zabezpečení 
 a příspěvek na státní politiku zaměstnanosti  *) </t>
    </r>
    <r>
      <rPr>
        <sz val="8"/>
        <color indexed="11"/>
        <rFont val="Arial CE"/>
        <family val="2"/>
      </rPr>
      <t xml:space="preserve"> </t>
    </r>
  </si>
  <si>
    <t>kap313:</t>
  </si>
  <si>
    <t>Fin ř.7300;</t>
  </si>
  <si>
    <t>kap307,312,314,336;</t>
  </si>
  <si>
    <t>1611,1612,1613</t>
  </si>
  <si>
    <t xml:space="preserve">         z toho: Pojistné na důchodové pojištění 
                     (z PSP 161 a 162)</t>
  </si>
  <si>
    <t xml:space="preserve"> Pojistné na veřejné zdravotní pojištění  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</si>
  <si>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</si>
  <si>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</si>
  <si>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>170 **)</t>
  </si>
  <si>
    <t>1119,1129,1219,1409,1529</t>
  </si>
  <si>
    <t xml:space="preserve"> Ostatní daňové příjmy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</si>
  <si>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 </t>
    </r>
  </si>
  <si>
    <t>1 - 16</t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</si>
  <si>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  </t>
    </r>
  </si>
  <si>
    <t xml:space="preserve"> Příjmy z vlastní činnosti</t>
  </si>
  <si>
    <t xml:space="preserve"> Odvody přebytků organizací s přímým vztahem</t>
  </si>
  <si>
    <t xml:space="preserve">    z toho:  Odvody příspěvkových oraganizací</t>
  </si>
  <si>
    <t xml:space="preserve"> Příjmy z pronájmu majetku</t>
  </si>
  <si>
    <t xml:space="preserve"> Příjmy z úroků a realizace finančního majetku</t>
  </si>
  <si>
    <t xml:space="preserve"> Soudní poplatky  </t>
  </si>
  <si>
    <t xml:space="preserve"> Příjmy z vlastní činnosti a odvody přebytků
 organizací s přímým 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</si>
  <si>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</si>
  <si>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</si>
  <si>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</si>
  <si>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</si>
  <si>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</si>
  <si>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</si>
  <si>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    </t>
  </si>
  <si>
    <t xml:space="preserve"> Dobrovolné pojistné    x)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</si>
  <si>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</si>
  <si>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</si>
  <si>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 a podobných subjektů  </t>
  </si>
  <si>
    <t xml:space="preserve"> Splátky půjčených prostředků od veřejných rozpočtů 
 ústřední úrovně  </t>
  </si>
  <si>
    <t xml:space="preserve"> Splátky půjčených prostředků od veřejných rozpočtů 
 územní úrovně </t>
  </si>
  <si>
    <t xml:space="preserve"> Splátky půjčených prostředků od zřízených
 a podobných subjektů  </t>
  </si>
  <si>
    <t xml:space="preserve"> Splátky půjčených prostředků od obyvatelstva </t>
  </si>
  <si>
    <t xml:space="preserve"> Splátky půjčených prostředků ze zahraničí  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</si>
  <si>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</si>
  <si>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</si>
  <si>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</si>
  <si>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</si>
  <si>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</si>
  <si>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t xml:space="preserve"> Příjmy z prodeje dlouhodobého  majetku 
  a ostatní kapitálové příjmy  </t>
  </si>
  <si>
    <t>Použití mimorozpočtových zdrojů a další povoleného překročení výdajů rozpočtu v roce 2006 podle § 23 písm. b) zákona č. 218/2000 Sb.</t>
  </si>
  <si>
    <t xml:space="preserve"> Příjmy z prodeje akcií a majetkových podílů</t>
  </si>
  <si>
    <t xml:space="preserve"> KAPITÁLOVÉ PŘÍJMY CELKEM</t>
  </si>
  <si>
    <t xml:space="preserve"> Neinvestiční přijaté dotace od veřejných rozpočtů ústř. úrovně</t>
  </si>
  <si>
    <t xml:space="preserve">   z toho: Neinvestiční převody z Národního fondu</t>
  </si>
  <si>
    <t xml:space="preserve"> Neinvestiční přijaté dotace od veřejných rozpočtů územní úrovně </t>
  </si>
  <si>
    <t xml:space="preserve"> Převody z vlastních fondů</t>
  </si>
  <si>
    <t xml:space="preserve"> Neinvestiční přijaté dotace ze zahraničí</t>
  </si>
  <si>
    <t xml:space="preserve">   z toho: Neinvestiční dotace přijaté od Evropské unie</t>
  </si>
  <si>
    <t xml:space="preserve">               Přijaté kompenzační platby z rozpočtu EU</t>
  </si>
  <si>
    <t xml:space="preserve"> Neinvestiční přijaté dotace ze státních finančních aktiv  </t>
  </si>
  <si>
    <t xml:space="preserve"> Neinvestiční přijaté dotace   </t>
  </si>
  <si>
    <t xml:space="preserve"> Investiční přijaté dotace od veřejných rozpočtů ústřední úrovně </t>
  </si>
  <si>
    <t xml:space="preserve">   z toho: Investiční převody z Národního fondu</t>
  </si>
  <si>
    <t xml:space="preserve"> Investiční přijaté dotace od veřejných rozpočtů územní úrovně </t>
  </si>
  <si>
    <t xml:space="preserve"> Investiční přijaté dotace ze zahraničí</t>
  </si>
  <si>
    <t xml:space="preserve">  z toho: Investiční dotace přijaté od Evropské unie</t>
  </si>
  <si>
    <t xml:space="preserve"> Investiční přijaté dotace ze státních finančních aktiv </t>
  </si>
  <si>
    <t xml:space="preserve"> Investiční přijaté dotace  </t>
  </si>
  <si>
    <t xml:space="preserve">  PŘIJATÉ DOTACE CELKEM</t>
  </si>
  <si>
    <t>1,2,3,4</t>
  </si>
  <si>
    <t xml:space="preserve"> PŘÍJMY  STÁTNÍHO ROZPOČTU 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</si>
  <si>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</si>
  <si>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</si>
  <si>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</si>
  <si>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</si>
  <si>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t xml:space="preserve">       v tom: Platy zaměstnanců v pracovním
                  poměru</t>
  </si>
  <si>
    <t xml:space="preserve">                  Platy zaměstnanců ozbrojených 
                  sborů a složek ve služebním poměru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</si>
  <si>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</si>
  <si>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</si>
  <si>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</si>
  <si>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</si>
  <si>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</si>
  <si>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</si>
  <si>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</si>
  <si>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</si>
  <si>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</si>
  <si>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>Neinvestiční výdaje související</t>
  </si>
  <si>
    <t xml:space="preserve">                   Odchodné </t>
  </si>
  <si>
    <t xml:space="preserve">         Tabulka č. 5b</t>
  </si>
  <si>
    <t xml:space="preserve">                                      Neinvestiční výdaje organizačních složek státu na škody způsobené živelními katastrofami                                                                                                                    </t>
  </si>
  <si>
    <t xml:space="preserve">                                         Investiční výdaje organizačních složek státu na škody způsobené živelními katastrofami                                                                                                                    </t>
  </si>
  <si>
    <t xml:space="preserve">                   Náležitosti osob vykonávajících 
                   základní (náhradní) a další vojenskou 
                   službu nebo civilní službu</t>
  </si>
  <si>
    <t xml:space="preserve">                   Náhrady platů zaměstnavatelům při nástupu
                   občana k výkonu civilní služby   </t>
  </si>
  <si>
    <t xml:space="preserve">                   Ostatní platby za provedenou práci
                   jinde nezařazené  </t>
  </si>
  <si>
    <t xml:space="preserve"> Povinné pojistné placené zaměstnavatelem   </t>
  </si>
  <si>
    <t>5031, 2 a 9</t>
  </si>
  <si>
    <t xml:space="preserve">   z toho: Pojistné na SZ,  přísp. na politiku zaměstnanosti, 
              veřejné zdravotní pojištění a ostatní povinné 
              pojistné placené zaměstnavatelem   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</si>
  <si>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</si>
  <si>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</si>
  <si>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</si>
  <si>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</si>
  <si>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</si>
  <si>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</si>
  <si>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 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</si>
  <si>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</si>
  <si>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</si>
  <si>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</si>
  <si>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</si>
  <si>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dotace podnikatelským subjektům </t>
  </si>
  <si>
    <t xml:space="preserve"> Neinvestiční dotace neziskovým a pod.organizacím </t>
  </si>
  <si>
    <t xml:space="preserve">        z toho:  Neinvestiční dotace občanským sdružením</t>
  </si>
  <si>
    <t xml:space="preserve">                     Ostatní neinvestiční dotace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</si>
  <si>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</si>
  <si>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</si>
  <si>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Neinvestiční transfery podnikatelským 
 subjektům a neziskovým organizacím</t>
  </si>
  <si>
    <r>
      <t xml:space="preserve"> Neinvestiční transfery veřejným rozpočtům
 </t>
    </r>
    <r>
      <rPr>
        <b/>
        <sz val="8"/>
        <rFont val="Arial CE"/>
        <family val="2"/>
      </rPr>
      <t>ústřední  úrovně</t>
    </r>
  </si>
  <si>
    <t xml:space="preserve">   z toho : Neinvestiční dotace státním fondům</t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</si>
  <si>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</si>
  <si>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t xml:space="preserve">                Neinvestiční transfery prostředků 
                do státních finančních  aktiv  </t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</si>
  <si>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</si>
  <si>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t xml:space="preserve">     v tom: Neinvestiční dotace obcím</t>
  </si>
  <si>
    <t xml:space="preserve">                Neinvestiční dotace obcím v rámci  
                souhrnného dotačního vztahu</t>
  </si>
  <si>
    <t xml:space="preserve">                Neinvestiční dotace krajům</t>
  </si>
  <si>
    <t xml:space="preserve">                Neinvestiční dotace krajům v rámci 
                souhrnného dotačního vztahu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</si>
</sst>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  <numFmt numFmtId="165" formatCode="\k\ dd/mm/yyyy"/>
    <numFmt numFmtId="166" formatCode="0.00;[Red]0.00"/>
    <numFmt numFmtId="167" formatCode="#,##0.00,;\-#,##0.00,;0.00"/>
    <numFmt numFmtId="168" formatCode="0.0"/>
    <numFmt numFmtId="169" formatCode="dd/mm/yy"/>
    <numFmt numFmtId="170" formatCode="#,##0.0"/>
    <numFmt numFmtId="171" formatCode="#,##0_ ;\-#,##0\ "/>
    <numFmt numFmtId="172" formatCode="#,##0.00&quot; &quot;"/>
    <numFmt numFmtId="173" formatCode="&quot; &quot;@"/>
    <numFmt numFmtId="174" formatCode="#,##0.00&quot; &quot;;\-#,##0.00&quot; &quot;;&quot; &quot;;&quot; &quot;\ "/>
    <numFmt numFmtId="175" formatCode="#,##0\ "/>
    <numFmt numFmtId="176" formatCode="#,##0.0&quot; &quot;;\-#,##0.0&quot; &quot;;&quot; &quot;;&quot; &quot;\ "/>
    <numFmt numFmtId="177" formatCode="#,##0&quot; &quot;;\-#,##0&quot; &quot;;&quot; &quot;;&quot; &quot;\ "/>
    <numFmt numFmtId="178" formatCode="#,##0.000"/>
    <numFmt numFmtId="179" formatCode="#,##0.0000"/>
    <numFmt numFmtId="180" formatCode="#,##0&quot; 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&quot; &quot;"/>
    <numFmt numFmtId="185" formatCode="#,##0.00000"/>
  </numFmts>
  <fonts count="64">
    <font>
      <sz val="10"/>
      <name val="Arial CE"/>
      <family val="0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sz val="11"/>
      <name val="Arial CE"/>
      <family val="2"/>
    </font>
    <font>
      <sz val="40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4"/>
      <name val="Times New Roman CE"/>
      <family val="1"/>
    </font>
    <font>
      <sz val="16"/>
      <name val="Arial CE"/>
      <family val="2"/>
    </font>
    <font>
      <b/>
      <sz val="40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sz val="6"/>
      <color indexed="8"/>
      <name val="Arial CE"/>
      <family val="2"/>
    </font>
    <font>
      <b/>
      <sz val="6"/>
      <color indexed="8"/>
      <name val="Arial CE"/>
      <family val="2"/>
    </font>
    <font>
      <b/>
      <i/>
      <sz val="9"/>
      <name val="Arial CE"/>
      <family val="2"/>
    </font>
    <font>
      <sz val="8"/>
      <color indexed="11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8"/>
      <color indexed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b/>
      <sz val="9"/>
      <color indexed="11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u val="single"/>
      <sz val="12"/>
      <color indexed="8"/>
      <name val="Arial CE"/>
      <family val="2"/>
    </font>
    <font>
      <u val="single"/>
      <sz val="9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10"/>
      <name val="Arial CE"/>
      <family val="2"/>
    </font>
    <font>
      <vertAlign val="superscript"/>
      <sz val="10"/>
      <color indexed="8"/>
      <name val="Arial CE"/>
      <family val="2"/>
    </font>
    <font>
      <b/>
      <i/>
      <sz val="12"/>
      <name val="Arial CE"/>
      <family val="0"/>
    </font>
    <font>
      <vertAlign val="superscript"/>
      <sz val="9"/>
      <name val="Arial CE"/>
      <family val="2"/>
    </font>
    <font>
      <b/>
      <vertAlign val="superscript"/>
      <sz val="10"/>
      <name val="Arial CE"/>
      <family val="2"/>
    </font>
    <font>
      <i/>
      <sz val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 CE"/>
      <family val="2"/>
    </font>
    <font>
      <sz val="9"/>
      <name val="Times New Roman CE"/>
      <family val="1"/>
    </font>
    <font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18"/>
      <name val="Arial CE"/>
      <family val="2"/>
    </font>
    <font>
      <sz val="14"/>
      <name val="Arial"/>
      <family val="2"/>
    </font>
    <font>
      <sz val="10"/>
      <name val="Arial"/>
      <family val="0"/>
    </font>
    <font>
      <i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>
      <alignment/>
      <protection/>
    </xf>
    <xf numFmtId="9" fontId="0" fillId="0" borderId="0" applyFont="0" applyFill="0" applyBorder="0" applyAlignment="0" applyProtection="0"/>
  </cellStyleXfs>
  <cellXfs count="13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4" fontId="0" fillId="0" borderId="0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1" fillId="0" borderId="3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Continuous" wrapText="1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Fill="1" applyAlignment="1">
      <alignment/>
    </xf>
    <xf numFmtId="4" fontId="0" fillId="0" borderId="14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34" xfId="0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3" fillId="0" borderId="33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Continuous"/>
    </xf>
    <xf numFmtId="3" fontId="4" fillId="0" borderId="8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4" fontId="4" fillId="0" borderId="9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Continuous" vertical="center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35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174" fontId="6" fillId="0" borderId="13" xfId="0" applyNumberFormat="1" applyFont="1" applyBorder="1" applyAlignment="1">
      <alignment horizontal="right" vertical="center"/>
    </xf>
    <xf numFmtId="174" fontId="0" fillId="0" borderId="13" xfId="0" applyNumberFormat="1" applyFont="1" applyBorder="1" applyAlignment="1">
      <alignment horizontal="right"/>
    </xf>
    <xf numFmtId="174" fontId="6" fillId="0" borderId="3" xfId="0" applyNumberFormat="1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38" xfId="0" applyFont="1" applyFill="1" applyBorder="1" applyAlignment="1">
      <alignment horizontal="left" wrapText="1"/>
    </xf>
    <xf numFmtId="0" fontId="22" fillId="0" borderId="37" xfId="0" applyFont="1" applyFill="1" applyBorder="1" applyAlignment="1">
      <alignment horizontal="left" wrapText="1"/>
    </xf>
    <xf numFmtId="0" fontId="10" fillId="0" borderId="36" xfId="0" applyFont="1" applyFill="1" applyBorder="1" applyAlignment="1" applyProtection="1">
      <alignment wrapText="1"/>
      <protection locked="0"/>
    </xf>
    <xf numFmtId="174" fontId="0" fillId="0" borderId="37" xfId="0" applyNumberFormat="1" applyFont="1" applyBorder="1" applyAlignment="1">
      <alignment horizontal="right"/>
    </xf>
    <xf numFmtId="174" fontId="0" fillId="0" borderId="39" xfId="0" applyNumberFormat="1" applyFont="1" applyBorder="1" applyAlignment="1">
      <alignment horizontal="right"/>
    </xf>
    <xf numFmtId="0" fontId="19" fillId="0" borderId="38" xfId="0" applyFont="1" applyBorder="1" applyAlignment="1">
      <alignment horizontal="left" wrapText="1"/>
    </xf>
    <xf numFmtId="0" fontId="19" fillId="0" borderId="37" xfId="0" applyFont="1" applyBorder="1" applyAlignment="1">
      <alignment horizontal="left" wrapText="1"/>
    </xf>
    <xf numFmtId="174" fontId="0" fillId="0" borderId="37" xfId="0" applyNumberFormat="1" applyFont="1" applyFill="1" applyBorder="1" applyAlignment="1">
      <alignment horizontal="right"/>
    </xf>
    <xf numFmtId="0" fontId="21" fillId="0" borderId="36" xfId="0" applyFont="1" applyBorder="1" applyAlignment="1">
      <alignment horizontal="left"/>
    </xf>
    <xf numFmtId="0" fontId="23" fillId="0" borderId="38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left" wrapText="1"/>
    </xf>
    <xf numFmtId="0" fontId="21" fillId="0" borderId="37" xfId="0" applyFont="1" applyBorder="1" applyAlignment="1">
      <alignment horizontal="left" wrapText="1"/>
    </xf>
    <xf numFmtId="0" fontId="24" fillId="0" borderId="36" xfId="0" applyFont="1" applyFill="1" applyBorder="1" applyAlignment="1" applyProtection="1">
      <alignment wrapText="1"/>
      <protection locked="0"/>
    </xf>
    <xf numFmtId="174" fontId="6" fillId="0" borderId="37" xfId="0" applyNumberFormat="1" applyFont="1" applyBorder="1" applyAlignment="1">
      <alignment horizontal="right"/>
    </xf>
    <xf numFmtId="174" fontId="6" fillId="0" borderId="39" xfId="0" applyNumberFormat="1" applyFont="1" applyBorder="1" applyAlignment="1">
      <alignment horizontal="right"/>
    </xf>
    <xf numFmtId="0" fontId="21" fillId="0" borderId="37" xfId="0" applyFont="1" applyFill="1" applyBorder="1" applyAlignment="1">
      <alignment horizontal="left"/>
    </xf>
    <xf numFmtId="174" fontId="0" fillId="0" borderId="37" xfId="0" applyNumberFormat="1" applyFont="1" applyBorder="1" applyAlignment="1">
      <alignment horizontal="right"/>
    </xf>
    <xf numFmtId="174" fontId="0" fillId="0" borderId="39" xfId="0" applyNumberFormat="1" applyFont="1" applyBorder="1" applyAlignment="1">
      <alignment horizontal="right"/>
    </xf>
    <xf numFmtId="0" fontId="10" fillId="2" borderId="36" xfId="0" applyFont="1" applyFill="1" applyBorder="1" applyAlignment="1" applyProtection="1">
      <alignment wrapText="1"/>
      <protection locked="0"/>
    </xf>
    <xf numFmtId="0" fontId="26" fillId="0" borderId="37" xfId="0" applyFont="1" applyBorder="1" applyAlignment="1">
      <alignment horizontal="left"/>
    </xf>
    <xf numFmtId="0" fontId="19" fillId="2" borderId="36" xfId="0" applyFont="1" applyFill="1" applyBorder="1" applyAlignment="1">
      <alignment horizontal="left"/>
    </xf>
    <xf numFmtId="0" fontId="19" fillId="2" borderId="37" xfId="0" applyFont="1" applyFill="1" applyBorder="1" applyAlignment="1">
      <alignment horizontal="left"/>
    </xf>
    <xf numFmtId="0" fontId="19" fillId="2" borderId="38" xfId="0" applyFont="1" applyFill="1" applyBorder="1" applyAlignment="1">
      <alignment horizontal="left" wrapText="1"/>
    </xf>
    <xf numFmtId="0" fontId="19" fillId="2" borderId="37" xfId="0" applyFont="1" applyFill="1" applyBorder="1" applyAlignment="1">
      <alignment horizontal="left" wrapText="1"/>
    </xf>
    <xf numFmtId="0" fontId="0" fillId="0" borderId="23" xfId="0" applyBorder="1" applyAlignment="1">
      <alignment horizontal="left"/>
    </xf>
    <xf numFmtId="0" fontId="19" fillId="0" borderId="37" xfId="0" applyFont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left" wrapText="1"/>
    </xf>
    <xf numFmtId="0" fontId="19" fillId="0" borderId="38" xfId="0" applyFont="1" applyFill="1" applyBorder="1" applyAlignment="1">
      <alignment horizontal="left" vertical="center" wrapText="1"/>
    </xf>
    <xf numFmtId="174" fontId="0" fillId="0" borderId="39" xfId="0" applyNumberFormat="1" applyFont="1" applyFill="1" applyBorder="1" applyAlignment="1">
      <alignment horizontal="right"/>
    </xf>
    <xf numFmtId="0" fontId="19" fillId="0" borderId="37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6" fillId="0" borderId="40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42" xfId="0" applyFont="1" applyBorder="1" applyAlignment="1">
      <alignment horizontal="left" wrapText="1"/>
    </xf>
    <xf numFmtId="0" fontId="21" fillId="0" borderId="43" xfId="0" applyFont="1" applyBorder="1" applyAlignment="1">
      <alignment horizontal="left" wrapText="1"/>
    </xf>
    <xf numFmtId="0" fontId="6" fillId="0" borderId="40" xfId="0" applyFont="1" applyFill="1" applyBorder="1" applyAlignment="1" applyProtection="1">
      <alignment vertical="center" wrapText="1"/>
      <protection locked="0"/>
    </xf>
    <xf numFmtId="174" fontId="6" fillId="0" borderId="41" xfId="0" applyNumberFormat="1" applyFont="1" applyBorder="1" applyAlignment="1">
      <alignment horizontal="right" vertical="center"/>
    </xf>
    <xf numFmtId="174" fontId="6" fillId="0" borderId="44" xfId="0" applyNumberFormat="1" applyFont="1" applyBorder="1" applyAlignment="1">
      <alignment horizontal="right" vertical="center"/>
    </xf>
    <xf numFmtId="0" fontId="21" fillId="0" borderId="40" xfId="0" applyFont="1" applyFill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0" fillId="0" borderId="36" xfId="0" applyFont="1" applyFill="1" applyBorder="1" applyAlignment="1">
      <alignment wrapText="1"/>
    </xf>
    <xf numFmtId="0" fontId="21" fillId="0" borderId="38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4" fillId="0" borderId="36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24" fillId="2" borderId="36" xfId="0" applyFont="1" applyFill="1" applyBorder="1" applyAlignment="1">
      <alignment wrapText="1"/>
    </xf>
    <xf numFmtId="0" fontId="21" fillId="0" borderId="41" xfId="0" applyFont="1" applyBorder="1" applyAlignment="1">
      <alignment horizontal="left" wrapText="1"/>
    </xf>
    <xf numFmtId="0" fontId="21" fillId="0" borderId="42" xfId="0" applyFont="1" applyBorder="1" applyAlignment="1">
      <alignment horizontal="left"/>
    </xf>
    <xf numFmtId="0" fontId="6" fillId="0" borderId="40" xfId="0" applyFont="1" applyFill="1" applyBorder="1" applyAlignment="1">
      <alignment vertical="center" wrapText="1"/>
    </xf>
    <xf numFmtId="0" fontId="19" fillId="0" borderId="40" xfId="0" applyFont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0" fillId="0" borderId="40" xfId="0" applyFont="1" applyFill="1" applyBorder="1" applyAlignment="1">
      <alignment vertical="center" wrapText="1"/>
    </xf>
    <xf numFmtId="174" fontId="0" fillId="0" borderId="41" xfId="0" applyNumberFormat="1" applyFont="1" applyBorder="1" applyAlignment="1">
      <alignment horizontal="right" vertical="center"/>
    </xf>
    <xf numFmtId="174" fontId="0" fillId="0" borderId="44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6" fillId="0" borderId="15" xfId="0" applyFont="1" applyBorder="1" applyAlignment="1">
      <alignment horizontal="center" wrapText="1"/>
    </xf>
    <xf numFmtId="174" fontId="6" fillId="0" borderId="1" xfId="0" applyNumberFormat="1" applyFont="1" applyBorder="1" applyAlignment="1">
      <alignment horizontal="right" vertical="center"/>
    </xf>
    <xf numFmtId="174" fontId="6" fillId="0" borderId="4" xfId="0" applyNumberFormat="1" applyFont="1" applyBorder="1" applyAlignment="1">
      <alignment horizontal="right" vertical="center"/>
    </xf>
    <xf numFmtId="0" fontId="26" fillId="0" borderId="36" xfId="0" applyFont="1" applyBorder="1" applyAlignment="1">
      <alignment horizontal="left"/>
    </xf>
    <xf numFmtId="0" fontId="10" fillId="0" borderId="36" xfId="0" applyFont="1" applyBorder="1" applyAlignment="1">
      <alignment wrapText="1"/>
    </xf>
    <xf numFmtId="0" fontId="26" fillId="2" borderId="36" xfId="0" applyFont="1" applyFill="1" applyBorder="1" applyAlignment="1">
      <alignment horizontal="left"/>
    </xf>
    <xf numFmtId="0" fontId="26" fillId="2" borderId="37" xfId="0" applyFont="1" applyFill="1" applyBorder="1" applyAlignment="1">
      <alignment horizontal="left"/>
    </xf>
    <xf numFmtId="0" fontId="19" fillId="2" borderId="38" xfId="0" applyFont="1" applyFill="1" applyBorder="1" applyAlignment="1">
      <alignment horizontal="left"/>
    </xf>
    <xf numFmtId="0" fontId="27" fillId="0" borderId="36" xfId="0" applyFont="1" applyBorder="1" applyAlignment="1">
      <alignment wrapText="1"/>
    </xf>
    <xf numFmtId="0" fontId="26" fillId="0" borderId="36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left"/>
    </xf>
    <xf numFmtId="0" fontId="28" fillId="0" borderId="37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10" fillId="0" borderId="45" xfId="0" applyFont="1" applyFill="1" applyBorder="1" applyAlignment="1">
      <alignment wrapText="1"/>
    </xf>
    <xf numFmtId="174" fontId="0" fillId="0" borderId="46" xfId="0" applyNumberFormat="1" applyFont="1" applyBorder="1" applyAlignment="1">
      <alignment horizontal="right"/>
    </xf>
    <xf numFmtId="174" fontId="0" fillId="0" borderId="47" xfId="0" applyNumberFormat="1" applyFont="1" applyBorder="1" applyAlignment="1">
      <alignment horizontal="right"/>
    </xf>
    <xf numFmtId="174" fontId="6" fillId="0" borderId="38" xfId="0" applyNumberFormat="1" applyFont="1" applyBorder="1" applyAlignment="1">
      <alignment horizontal="right"/>
    </xf>
    <xf numFmtId="174" fontId="6" fillId="0" borderId="48" xfId="0" applyNumberFormat="1" applyFont="1" applyBorder="1" applyAlignment="1">
      <alignment horizontal="right"/>
    </xf>
    <xf numFmtId="0" fontId="24" fillId="0" borderId="45" xfId="0" applyFont="1" applyBorder="1" applyAlignment="1">
      <alignment wrapText="1"/>
    </xf>
    <xf numFmtId="174" fontId="6" fillId="0" borderId="49" xfId="0" applyNumberFormat="1" applyFont="1" applyBorder="1" applyAlignment="1">
      <alignment horizontal="right"/>
    </xf>
    <xf numFmtId="174" fontId="6" fillId="0" borderId="46" xfId="0" applyNumberFormat="1" applyFont="1" applyBorder="1" applyAlignment="1">
      <alignment horizontal="right"/>
    </xf>
    <xf numFmtId="174" fontId="6" fillId="0" borderId="50" xfId="0" applyNumberFormat="1" applyFont="1" applyBorder="1" applyAlignment="1">
      <alignment horizontal="right"/>
    </xf>
    <xf numFmtId="0" fontId="24" fillId="0" borderId="36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6" fillId="0" borderId="40" xfId="0" applyFont="1" applyBorder="1" applyAlignment="1">
      <alignment vertical="center" wrapText="1"/>
    </xf>
    <xf numFmtId="0" fontId="21" fillId="0" borderId="43" xfId="0" applyFont="1" applyBorder="1" applyAlignment="1">
      <alignment horizontal="left"/>
    </xf>
    <xf numFmtId="0" fontId="23" fillId="0" borderId="34" xfId="0" applyFont="1" applyFill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6" fillId="0" borderId="34" xfId="0" applyFont="1" applyFill="1" applyBorder="1" applyAlignment="1">
      <alignment wrapText="1"/>
    </xf>
    <xf numFmtId="174" fontId="6" fillId="0" borderId="51" xfId="0" applyNumberFormat="1" applyFont="1" applyBorder="1" applyAlignment="1">
      <alignment horizontal="right"/>
    </xf>
    <xf numFmtId="174" fontId="6" fillId="0" borderId="52" xfId="0" applyNumberFormat="1" applyFont="1" applyBorder="1" applyAlignment="1">
      <alignment horizontal="right"/>
    </xf>
    <xf numFmtId="0" fontId="30" fillId="0" borderId="0" xfId="0" applyFont="1" applyFill="1" applyAlignment="1">
      <alignment wrapText="1"/>
    </xf>
    <xf numFmtId="174" fontId="0" fillId="0" borderId="0" xfId="0" applyNumberFormat="1" applyFont="1" applyFill="1" applyBorder="1" applyAlignment="1">
      <alignment horizontal="right" vertical="center"/>
    </xf>
    <xf numFmtId="174" fontId="0" fillId="0" borderId="43" xfId="0" applyNumberFormat="1" applyFont="1" applyFill="1" applyBorder="1" applyAlignment="1">
      <alignment horizontal="right" vertical="center"/>
    </xf>
    <xf numFmtId="0" fontId="19" fillId="0" borderId="40" xfId="0" applyFont="1" applyFill="1" applyBorder="1" applyAlignment="1">
      <alignment horizontal="left"/>
    </xf>
    <xf numFmtId="0" fontId="22" fillId="0" borderId="42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19" fillId="0" borderId="53" xfId="0" applyFont="1" applyFill="1" applyBorder="1" applyAlignment="1">
      <alignment horizontal="left"/>
    </xf>
    <xf numFmtId="0" fontId="10" fillId="0" borderId="40" xfId="0" applyFont="1" applyFill="1" applyBorder="1" applyAlignment="1" applyProtection="1">
      <alignment vertical="center"/>
      <protection locked="0"/>
    </xf>
    <xf numFmtId="174" fontId="0" fillId="0" borderId="42" xfId="0" applyNumberFormat="1" applyFont="1" applyFill="1" applyBorder="1" applyAlignment="1">
      <alignment horizontal="right" vertical="center"/>
    </xf>
    <xf numFmtId="174" fontId="0" fillId="0" borderId="54" xfId="0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 horizontal="right" vertical="center"/>
    </xf>
    <xf numFmtId="0" fontId="19" fillId="0" borderId="55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174" fontId="0" fillId="0" borderId="57" xfId="0" applyNumberFormat="1" applyFont="1" applyBorder="1" applyAlignment="1">
      <alignment horizontal="right" vertical="center"/>
    </xf>
    <xf numFmtId="174" fontId="0" fillId="0" borderId="19" xfId="0" applyNumberFormat="1" applyFont="1" applyBorder="1" applyAlignment="1">
      <alignment horizontal="right" vertical="center"/>
    </xf>
    <xf numFmtId="0" fontId="26" fillId="0" borderId="38" xfId="0" applyFont="1" applyFill="1" applyBorder="1" applyAlignment="1">
      <alignment horizontal="left"/>
    </xf>
    <xf numFmtId="0" fontId="19" fillId="0" borderId="58" xfId="0" applyFont="1" applyFill="1" applyBorder="1" applyAlignment="1">
      <alignment horizontal="left"/>
    </xf>
    <xf numFmtId="0" fontId="8" fillId="0" borderId="36" xfId="0" applyFont="1" applyFill="1" applyBorder="1" applyAlignment="1">
      <alignment wrapText="1"/>
    </xf>
    <xf numFmtId="0" fontId="26" fillId="0" borderId="45" xfId="0" applyFont="1" applyFill="1" applyBorder="1" applyAlignment="1">
      <alignment horizontal="left"/>
    </xf>
    <xf numFmtId="0" fontId="26" fillId="0" borderId="46" xfId="0" applyFont="1" applyFill="1" applyBorder="1" applyAlignment="1">
      <alignment horizontal="left"/>
    </xf>
    <xf numFmtId="0" fontId="19" fillId="0" borderId="59" xfId="0" applyFont="1" applyFill="1" applyBorder="1" applyAlignment="1">
      <alignment horizontal="left"/>
    </xf>
    <xf numFmtId="0" fontId="8" fillId="0" borderId="45" xfId="0" applyFont="1" applyFill="1" applyBorder="1" applyAlignment="1">
      <alignment wrapText="1"/>
    </xf>
    <xf numFmtId="0" fontId="24" fillId="0" borderId="45" xfId="0" applyFont="1" applyFill="1" applyBorder="1" applyAlignment="1">
      <alignment wrapText="1"/>
    </xf>
    <xf numFmtId="0" fontId="26" fillId="0" borderId="60" xfId="0" applyFont="1" applyFill="1" applyBorder="1" applyAlignment="1">
      <alignment horizontal="left"/>
    </xf>
    <xf numFmtId="0" fontId="26" fillId="0" borderId="61" xfId="0" applyFont="1" applyFill="1" applyBorder="1" applyAlignment="1">
      <alignment horizontal="left"/>
    </xf>
    <xf numFmtId="0" fontId="19" fillId="0" borderId="62" xfId="0" applyFont="1" applyFill="1" applyBorder="1" applyAlignment="1">
      <alignment horizontal="left"/>
    </xf>
    <xf numFmtId="0" fontId="8" fillId="0" borderId="60" xfId="0" applyFont="1" applyFill="1" applyBorder="1" applyAlignment="1">
      <alignment wrapText="1"/>
    </xf>
    <xf numFmtId="0" fontId="26" fillId="0" borderId="63" xfId="0" applyFont="1" applyFill="1" applyBorder="1" applyAlignment="1">
      <alignment horizontal="left"/>
    </xf>
    <xf numFmtId="0" fontId="26" fillId="0" borderId="64" xfId="0" applyFont="1" applyFill="1" applyBorder="1" applyAlignment="1">
      <alignment horizontal="left"/>
    </xf>
    <xf numFmtId="0" fontId="19" fillId="0" borderId="64" xfId="0" applyFont="1" applyBorder="1" applyAlignment="1">
      <alignment horizontal="left"/>
    </xf>
    <xf numFmtId="0" fontId="19" fillId="0" borderId="65" xfId="0" applyFont="1" applyFill="1" applyBorder="1" applyAlignment="1">
      <alignment horizontal="left"/>
    </xf>
    <xf numFmtId="0" fontId="24" fillId="0" borderId="63" xfId="0" applyFont="1" applyFill="1" applyBorder="1" applyAlignment="1">
      <alignment wrapText="1"/>
    </xf>
    <xf numFmtId="0" fontId="26" fillId="0" borderId="34" xfId="0" applyFont="1" applyFill="1" applyBorder="1" applyAlignment="1">
      <alignment horizontal="left"/>
    </xf>
    <xf numFmtId="0" fontId="26" fillId="0" borderId="30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0" fontId="19" fillId="0" borderId="66" xfId="0" applyFont="1" applyFill="1" applyBorder="1" applyAlignment="1">
      <alignment horizontal="left"/>
    </xf>
    <xf numFmtId="0" fontId="6" fillId="0" borderId="34" xfId="0" applyFont="1" applyFill="1" applyBorder="1" applyAlignment="1">
      <alignment vertical="center" wrapText="1"/>
    </xf>
    <xf numFmtId="0" fontId="7" fillId="0" borderId="40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left"/>
    </xf>
    <xf numFmtId="0" fontId="30" fillId="0" borderId="0" xfId="0" applyFont="1" applyAlignment="1">
      <alignment wrapText="1"/>
    </xf>
    <xf numFmtId="174" fontId="0" fillId="0" borderId="0" xfId="0" applyNumberFormat="1" applyFont="1" applyBorder="1" applyAlignment="1">
      <alignment horizontal="right" vertical="center"/>
    </xf>
    <xf numFmtId="174" fontId="0" fillId="0" borderId="2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19" fillId="0" borderId="24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6" fillId="0" borderId="24" xfId="0" applyFont="1" applyFill="1" applyBorder="1" applyAlignment="1">
      <alignment wrapText="1"/>
    </xf>
    <xf numFmtId="174" fontId="0" fillId="0" borderId="11" xfId="0" applyNumberFormat="1" applyFont="1" applyBorder="1" applyAlignment="1">
      <alignment horizontal="right" vertical="center"/>
    </xf>
    <xf numFmtId="174" fontId="0" fillId="0" borderId="17" xfId="0" applyNumberFormat="1" applyFont="1" applyBorder="1" applyAlignment="1">
      <alignment horizontal="right" vertical="center"/>
    </xf>
    <xf numFmtId="0" fontId="7" fillId="0" borderId="36" xfId="0" applyFont="1" applyFill="1" applyBorder="1" applyAlignment="1" applyProtection="1">
      <alignment/>
      <protection locked="0"/>
    </xf>
    <xf numFmtId="174" fontId="6" fillId="0" borderId="67" xfId="0" applyNumberFormat="1" applyFont="1" applyBorder="1" applyAlignment="1">
      <alignment horizontal="right"/>
    </xf>
    <xf numFmtId="174" fontId="6" fillId="0" borderId="68" xfId="0" applyNumberFormat="1" applyFont="1" applyBorder="1" applyAlignment="1">
      <alignment horizontal="right"/>
    </xf>
    <xf numFmtId="0" fontId="8" fillId="0" borderId="36" xfId="0" applyFont="1" applyFill="1" applyBorder="1" applyAlignment="1" applyProtection="1">
      <alignment/>
      <protection locked="0"/>
    </xf>
    <xf numFmtId="174" fontId="0" fillId="2" borderId="37" xfId="0" applyNumberFormat="1" applyFont="1" applyFill="1" applyBorder="1" applyAlignment="1">
      <alignment horizontal="right"/>
    </xf>
    <xf numFmtId="174" fontId="0" fillId="2" borderId="39" xfId="0" applyNumberFormat="1" applyFont="1" applyFill="1" applyBorder="1" applyAlignment="1">
      <alignment horizontal="right"/>
    </xf>
    <xf numFmtId="0" fontId="10" fillId="0" borderId="36" xfId="0" applyFont="1" applyBorder="1" applyAlignment="1">
      <alignment horizontal="left"/>
    </xf>
    <xf numFmtId="0" fontId="10" fillId="0" borderId="69" xfId="0" applyFont="1" applyBorder="1" applyAlignment="1">
      <alignment horizontal="left"/>
    </xf>
    <xf numFmtId="0" fontId="8" fillId="0" borderId="36" xfId="0" applyFont="1" applyFill="1" applyBorder="1" applyAlignment="1" applyProtection="1">
      <alignment wrapText="1"/>
      <protection locked="0"/>
    </xf>
    <xf numFmtId="0" fontId="26" fillId="0" borderId="59" xfId="0" applyFont="1" applyFill="1" applyBorder="1" applyAlignment="1">
      <alignment horizontal="left"/>
    </xf>
    <xf numFmtId="0" fontId="26" fillId="0" borderId="70" xfId="0" applyFont="1" applyFill="1" applyBorder="1" applyAlignment="1">
      <alignment horizontal="left"/>
    </xf>
    <xf numFmtId="0" fontId="7" fillId="0" borderId="45" xfId="0" applyFont="1" applyFill="1" applyBorder="1" applyAlignment="1">
      <alignment wrapText="1"/>
    </xf>
    <xf numFmtId="174" fontId="6" fillId="0" borderId="62" xfId="0" applyNumberFormat="1" applyFont="1" applyFill="1" applyBorder="1" applyAlignment="1">
      <alignment horizontal="right"/>
    </xf>
    <xf numFmtId="174" fontId="6" fillId="0" borderId="61" xfId="0" applyNumberFormat="1" applyFont="1" applyFill="1" applyBorder="1" applyAlignment="1">
      <alignment horizontal="right"/>
    </xf>
    <xf numFmtId="174" fontId="6" fillId="0" borderId="71" xfId="0" applyNumberFormat="1" applyFont="1" applyFill="1" applyBorder="1" applyAlignment="1">
      <alignment horizontal="right"/>
    </xf>
    <xf numFmtId="174" fontId="6" fillId="0" borderId="72" xfId="0" applyNumberFormat="1" applyFont="1" applyFill="1" applyBorder="1" applyAlignment="1">
      <alignment horizontal="right"/>
    </xf>
    <xf numFmtId="49" fontId="10" fillId="0" borderId="73" xfId="0" applyNumberFormat="1" applyFont="1" applyFill="1" applyBorder="1" applyAlignment="1">
      <alignment horizontal="left"/>
    </xf>
    <xf numFmtId="0" fontId="7" fillId="0" borderId="60" xfId="0" applyFont="1" applyFill="1" applyBorder="1" applyAlignment="1">
      <alignment wrapText="1"/>
    </xf>
    <xf numFmtId="174" fontId="6" fillId="0" borderId="59" xfId="0" applyNumberFormat="1" applyFont="1" applyFill="1" applyBorder="1" applyAlignment="1">
      <alignment horizontal="right"/>
    </xf>
    <xf numFmtId="174" fontId="6" fillId="0" borderId="46" xfId="0" applyNumberFormat="1" applyFont="1" applyFill="1" applyBorder="1" applyAlignment="1">
      <alignment horizontal="right"/>
    </xf>
    <xf numFmtId="174" fontId="6" fillId="0" borderId="49" xfId="0" applyNumberFormat="1" applyFont="1" applyFill="1" applyBorder="1" applyAlignment="1">
      <alignment horizontal="right"/>
    </xf>
    <xf numFmtId="174" fontId="6" fillId="0" borderId="50" xfId="0" applyNumberFormat="1" applyFont="1" applyFill="1" applyBorder="1" applyAlignment="1">
      <alignment horizontal="right"/>
    </xf>
    <xf numFmtId="49" fontId="10" fillId="0" borderId="74" xfId="0" applyNumberFormat="1" applyFont="1" applyFill="1" applyBorder="1" applyAlignment="1">
      <alignment horizontal="left"/>
    </xf>
    <xf numFmtId="0" fontId="26" fillId="0" borderId="75" xfId="0" applyFont="1" applyFill="1" applyBorder="1" applyAlignment="1">
      <alignment horizontal="left"/>
    </xf>
    <xf numFmtId="0" fontId="26" fillId="0" borderId="72" xfId="0" applyFont="1" applyFill="1" applyBorder="1" applyAlignment="1">
      <alignment horizontal="left"/>
    </xf>
    <xf numFmtId="0" fontId="7" fillId="2" borderId="60" xfId="0" applyFont="1" applyFill="1" applyBorder="1" applyAlignment="1">
      <alignment wrapText="1"/>
    </xf>
    <xf numFmtId="49" fontId="19" fillId="0" borderId="9" xfId="0" applyNumberFormat="1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26" fillId="0" borderId="34" xfId="0" applyFont="1" applyFill="1" applyBorder="1" applyAlignment="1">
      <alignment wrapText="1"/>
    </xf>
    <xf numFmtId="174" fontId="0" fillId="0" borderId="66" xfId="0" applyNumberFormat="1" applyFont="1" applyBorder="1" applyAlignment="1">
      <alignment horizontal="right" vertical="center"/>
    </xf>
    <xf numFmtId="174" fontId="0" fillId="0" borderId="30" xfId="0" applyNumberFormat="1" applyFont="1" applyFill="1" applyBorder="1" applyAlignment="1">
      <alignment horizontal="right" vertical="center"/>
    </xf>
    <xf numFmtId="174" fontId="0" fillId="0" borderId="5" xfId="0" applyNumberFormat="1" applyFont="1" applyBorder="1" applyAlignment="1">
      <alignment horizontal="right" vertical="center"/>
    </xf>
    <xf numFmtId="174" fontId="0" fillId="0" borderId="7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wrapText="1"/>
    </xf>
    <xf numFmtId="174" fontId="0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6" fillId="0" borderId="0" xfId="0" applyFont="1" applyFill="1" applyAlignment="1" quotePrefix="1">
      <alignment horizontal="left"/>
    </xf>
    <xf numFmtId="0" fontId="26" fillId="0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Continuous"/>
    </xf>
    <xf numFmtId="0" fontId="32" fillId="0" borderId="0" xfId="0" applyNumberFormat="1" applyFont="1" applyAlignment="1">
      <alignment horizontal="centerContinuous"/>
    </xf>
    <xf numFmtId="0" fontId="34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3" fontId="33" fillId="0" borderId="76" xfId="0" applyNumberFormat="1" applyFont="1" applyFill="1" applyBorder="1" applyAlignment="1">
      <alignment horizontal="center"/>
    </xf>
    <xf numFmtId="0" fontId="32" fillId="0" borderId="15" xfId="0" applyFont="1" applyBorder="1" applyAlignment="1">
      <alignment/>
    </xf>
    <xf numFmtId="0" fontId="35" fillId="0" borderId="77" xfId="0" applyNumberFormat="1" applyFont="1" applyBorder="1" applyAlignment="1">
      <alignment horizontal="left" wrapText="1"/>
    </xf>
    <xf numFmtId="49" fontId="8" fillId="0" borderId="67" xfId="0" applyNumberFormat="1" applyFont="1" applyFill="1" applyBorder="1" applyAlignment="1">
      <alignment horizontal="center"/>
    </xf>
    <xf numFmtId="180" fontId="32" fillId="0" borderId="77" xfId="0" applyNumberFormat="1" applyFont="1" applyBorder="1" applyAlignment="1">
      <alignment/>
    </xf>
    <xf numFmtId="172" fontId="32" fillId="0" borderId="77" xfId="0" applyNumberFormat="1" applyFont="1" applyBorder="1" applyAlignment="1">
      <alignment/>
    </xf>
    <xf numFmtId="172" fontId="32" fillId="0" borderId="78" xfId="0" applyNumberFormat="1" applyFont="1" applyBorder="1" applyAlignment="1">
      <alignment/>
    </xf>
    <xf numFmtId="180" fontId="0" fillId="0" borderId="0" xfId="0" applyNumberFormat="1" applyAlignment="1">
      <alignment/>
    </xf>
    <xf numFmtId="0" fontId="40" fillId="0" borderId="15" xfId="0" applyFont="1" applyBorder="1" applyAlignment="1">
      <alignment horizontal="center"/>
    </xf>
    <xf numFmtId="173" fontId="35" fillId="0" borderId="79" xfId="0" applyNumberFormat="1" applyFont="1" applyBorder="1" applyAlignment="1">
      <alignment/>
    </xf>
    <xf numFmtId="49" fontId="8" fillId="0" borderId="79" xfId="0" applyNumberFormat="1" applyFont="1" applyFill="1" applyBorder="1" applyAlignment="1">
      <alignment horizontal="center"/>
    </xf>
    <xf numFmtId="180" fontId="32" fillId="0" borderId="29" xfId="0" applyNumberFormat="1" applyFont="1" applyBorder="1" applyAlignment="1">
      <alignment/>
    </xf>
    <xf numFmtId="172" fontId="32" fillId="0" borderId="29" xfId="0" applyNumberFormat="1" applyFont="1" applyBorder="1" applyAlignment="1">
      <alignment/>
    </xf>
    <xf numFmtId="172" fontId="32" fillId="0" borderId="80" xfId="0" applyNumberFormat="1" applyFont="1" applyBorder="1" applyAlignment="1">
      <alignment/>
    </xf>
    <xf numFmtId="0" fontId="34" fillId="0" borderId="8" xfId="0" applyFont="1" applyBorder="1" applyAlignment="1">
      <alignment horizontal="left" vertical="center"/>
    </xf>
    <xf numFmtId="0" fontId="32" fillId="0" borderId="76" xfId="0" applyFont="1" applyBorder="1" applyAlignment="1">
      <alignment/>
    </xf>
    <xf numFmtId="49" fontId="37" fillId="0" borderId="76" xfId="0" applyNumberFormat="1" applyFont="1" applyFill="1" applyBorder="1" applyAlignment="1">
      <alignment horizontal="center"/>
    </xf>
    <xf numFmtId="0" fontId="8" fillId="0" borderId="76" xfId="0" applyFont="1" applyBorder="1" applyAlignment="1">
      <alignment/>
    </xf>
    <xf numFmtId="0" fontId="0" fillId="0" borderId="15" xfId="0" applyBorder="1" applyAlignment="1">
      <alignment/>
    </xf>
    <xf numFmtId="173" fontId="32" fillId="0" borderId="37" xfId="0" applyNumberFormat="1" applyFont="1" applyBorder="1" applyAlignment="1">
      <alignment wrapText="1"/>
    </xf>
    <xf numFmtId="49" fontId="33" fillId="0" borderId="37" xfId="0" applyNumberFormat="1" applyFont="1" applyFill="1" applyBorder="1" applyAlignment="1">
      <alignment horizontal="center"/>
    </xf>
    <xf numFmtId="184" fontId="32" fillId="0" borderId="77" xfId="0" applyNumberFormat="1" applyFont="1" applyBorder="1" applyAlignment="1">
      <alignment/>
    </xf>
    <xf numFmtId="173" fontId="32" fillId="0" borderId="37" xfId="0" applyNumberFormat="1" applyFont="1" applyBorder="1" applyAlignment="1">
      <alignment/>
    </xf>
    <xf numFmtId="184" fontId="32" fillId="0" borderId="38" xfId="0" applyNumberFormat="1" applyFont="1" applyBorder="1" applyAlignment="1">
      <alignment/>
    </xf>
    <xf numFmtId="172" fontId="32" fillId="0" borderId="46" xfId="0" applyNumberFormat="1" applyFont="1" applyBorder="1" applyAlignment="1">
      <alignment/>
    </xf>
    <xf numFmtId="172" fontId="32" fillId="0" borderId="47" xfId="0" applyNumberFormat="1" applyFont="1" applyBorder="1" applyAlignment="1">
      <alignment/>
    </xf>
    <xf numFmtId="0" fontId="0" fillId="0" borderId="38" xfId="0" applyBorder="1" applyAlignment="1">
      <alignment wrapText="1"/>
    </xf>
    <xf numFmtId="49" fontId="32" fillId="0" borderId="37" xfId="0" applyNumberFormat="1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32" fillId="0" borderId="37" xfId="0" applyFont="1" applyFill="1" applyBorder="1" applyAlignment="1">
      <alignment wrapText="1"/>
    </xf>
    <xf numFmtId="173" fontId="32" fillId="0" borderId="37" xfId="0" applyNumberFormat="1" applyFont="1" applyFill="1" applyBorder="1" applyAlignment="1">
      <alignment wrapText="1"/>
    </xf>
    <xf numFmtId="173" fontId="32" fillId="0" borderId="38" xfId="0" applyNumberFormat="1" applyFont="1" applyFill="1" applyBorder="1" applyAlignment="1">
      <alignment wrapText="1"/>
    </xf>
    <xf numFmtId="172" fontId="32" fillId="0" borderId="38" xfId="0" applyNumberFormat="1" applyFont="1" applyBorder="1" applyAlignment="1">
      <alignment/>
    </xf>
    <xf numFmtId="172" fontId="32" fillId="0" borderId="48" xfId="0" applyNumberFormat="1" applyFont="1" applyBorder="1" applyAlignment="1">
      <alignment/>
    </xf>
    <xf numFmtId="0" fontId="32" fillId="0" borderId="46" xfId="0" applyFont="1" applyFill="1" applyBorder="1" applyAlignment="1">
      <alignment wrapText="1"/>
    </xf>
    <xf numFmtId="0" fontId="32" fillId="0" borderId="46" xfId="0" applyNumberFormat="1" applyFont="1" applyFill="1" applyBorder="1" applyAlignment="1">
      <alignment wrapText="1"/>
    </xf>
    <xf numFmtId="0" fontId="0" fillId="0" borderId="26" xfId="0" applyBorder="1" applyAlignment="1">
      <alignment/>
    </xf>
    <xf numFmtId="0" fontId="32" fillId="0" borderId="81" xfId="0" applyFont="1" applyFill="1" applyBorder="1" applyAlignment="1">
      <alignment wrapText="1"/>
    </xf>
    <xf numFmtId="49" fontId="33" fillId="0" borderId="82" xfId="0" applyNumberFormat="1" applyFont="1" applyFill="1" applyBorder="1" applyAlignment="1">
      <alignment horizontal="center"/>
    </xf>
    <xf numFmtId="184" fontId="32" fillId="0" borderId="81" xfId="0" applyNumberFormat="1" applyFont="1" applyBorder="1" applyAlignment="1">
      <alignment/>
    </xf>
    <xf numFmtId="172" fontId="32" fillId="0" borderId="81" xfId="0" applyNumberFormat="1" applyFont="1" applyBorder="1" applyAlignment="1">
      <alignment/>
    </xf>
    <xf numFmtId="172" fontId="32" fillId="0" borderId="83" xfId="0" applyNumberFormat="1" applyFont="1" applyBorder="1" applyAlignment="1">
      <alignment/>
    </xf>
    <xf numFmtId="0" fontId="32" fillId="0" borderId="38" xfId="0" applyFont="1" applyFill="1" applyBorder="1" applyAlignment="1">
      <alignment wrapText="1"/>
    </xf>
    <xf numFmtId="49" fontId="33" fillId="0" borderId="81" xfId="0" applyNumberFormat="1" applyFont="1" applyFill="1" applyBorder="1" applyAlignment="1">
      <alignment horizontal="center"/>
    </xf>
    <xf numFmtId="0" fontId="43" fillId="0" borderId="8" xfId="0" applyFont="1" applyBorder="1" applyAlignment="1">
      <alignment/>
    </xf>
    <xf numFmtId="173" fontId="32" fillId="0" borderId="77" xfId="0" applyNumberFormat="1" applyFont="1" applyBorder="1" applyAlignment="1">
      <alignment horizontal="left" wrapText="1"/>
    </xf>
    <xf numFmtId="49" fontId="8" fillId="0" borderId="77" xfId="0" applyNumberFormat="1" applyFont="1" applyFill="1" applyBorder="1" applyAlignment="1">
      <alignment horizontal="center"/>
    </xf>
    <xf numFmtId="0" fontId="43" fillId="0" borderId="15" xfId="0" applyFont="1" applyBorder="1" applyAlignment="1">
      <alignment/>
    </xf>
    <xf numFmtId="0" fontId="0" fillId="0" borderId="37" xfId="0" applyFont="1" applyBorder="1" applyAlignment="1">
      <alignment wrapText="1"/>
    </xf>
    <xf numFmtId="49" fontId="8" fillId="0" borderId="46" xfId="0" applyNumberFormat="1" applyFont="1" applyFill="1" applyBorder="1" applyAlignment="1">
      <alignment horizontal="center"/>
    </xf>
    <xf numFmtId="184" fontId="32" fillId="0" borderId="46" xfId="0" applyNumberFormat="1" applyFont="1" applyBorder="1" applyAlignment="1">
      <alignment/>
    </xf>
    <xf numFmtId="0" fontId="32" fillId="0" borderId="46" xfId="0" applyNumberFormat="1" applyFont="1" applyBorder="1" applyAlignment="1">
      <alignment horizontal="left" wrapText="1"/>
    </xf>
    <xf numFmtId="0" fontId="32" fillId="0" borderId="29" xfId="0" applyNumberFormat="1" applyFont="1" applyBorder="1" applyAlignment="1">
      <alignment horizontal="left" wrapText="1"/>
    </xf>
    <xf numFmtId="49" fontId="8" fillId="0" borderId="81" xfId="0" applyNumberFormat="1" applyFont="1" applyFill="1" applyBorder="1" applyAlignment="1">
      <alignment horizontal="center"/>
    </xf>
    <xf numFmtId="173" fontId="32" fillId="0" borderId="46" xfId="0" applyNumberFormat="1" applyFont="1" applyBorder="1" applyAlignment="1">
      <alignment wrapText="1"/>
    </xf>
    <xf numFmtId="173" fontId="0" fillId="0" borderId="14" xfId="0" applyNumberFormat="1" applyBorder="1" applyAlignment="1">
      <alignment wrapText="1"/>
    </xf>
    <xf numFmtId="49" fontId="33" fillId="0" borderId="1" xfId="0" applyNumberFormat="1" applyFont="1" applyFill="1" applyBorder="1" applyAlignment="1">
      <alignment horizontal="center"/>
    </xf>
    <xf numFmtId="180" fontId="32" fillId="0" borderId="1" xfId="0" applyNumberFormat="1" applyFont="1" applyBorder="1" applyAlignment="1">
      <alignment horizontal="center"/>
    </xf>
    <xf numFmtId="172" fontId="32" fillId="0" borderId="1" xfId="0" applyNumberFormat="1" applyFont="1" applyBorder="1" applyAlignment="1">
      <alignment/>
    </xf>
    <xf numFmtId="172" fontId="32" fillId="0" borderId="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180" fontId="32" fillId="0" borderId="7" xfId="0" applyNumberFormat="1" applyFont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0" fillId="0" borderId="84" xfId="0" applyFont="1" applyBorder="1" applyAlignment="1">
      <alignment/>
    </xf>
    <xf numFmtId="0" fontId="6" fillId="0" borderId="85" xfId="0" applyFont="1" applyBorder="1" applyAlignment="1">
      <alignment horizontal="centerContinuous"/>
    </xf>
    <xf numFmtId="0" fontId="6" fillId="0" borderId="86" xfId="0" applyFont="1" applyBorder="1" applyAlignment="1">
      <alignment horizontal="centerContinuous"/>
    </xf>
    <xf numFmtId="0" fontId="6" fillId="0" borderId="87" xfId="0" applyFont="1" applyBorder="1" applyAlignment="1">
      <alignment horizontal="centerContinuous"/>
    </xf>
    <xf numFmtId="0" fontId="6" fillId="0" borderId="88" xfId="0" applyFont="1" applyFill="1" applyBorder="1" applyAlignment="1">
      <alignment horizontal="centerContinuous"/>
    </xf>
    <xf numFmtId="0" fontId="6" fillId="0" borderId="89" xfId="0" applyFont="1" applyFill="1" applyBorder="1" applyAlignment="1">
      <alignment horizontal="centerContinuous"/>
    </xf>
    <xf numFmtId="0" fontId="6" fillId="0" borderId="90" xfId="0" applyFont="1" applyFill="1" applyBorder="1" applyAlignment="1">
      <alignment horizontal="centerContinuous"/>
    </xf>
    <xf numFmtId="0" fontId="6" fillId="0" borderId="91" xfId="0" applyFont="1" applyFill="1" applyBorder="1" applyAlignment="1">
      <alignment horizontal="center"/>
    </xf>
    <xf numFmtId="0" fontId="0" fillId="0" borderId="92" xfId="0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3" fontId="7" fillId="0" borderId="93" xfId="0" applyNumberFormat="1" applyFont="1" applyFill="1" applyBorder="1" applyAlignment="1">
      <alignment horizontal="left"/>
    </xf>
    <xf numFmtId="3" fontId="7" fillId="0" borderId="94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6" fillId="0" borderId="95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9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0" fillId="0" borderId="97" xfId="0" applyFont="1" applyBorder="1" applyAlignment="1">
      <alignment/>
    </xf>
    <xf numFmtId="3" fontId="7" fillId="0" borderId="3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98" xfId="0" applyNumberFormat="1" applyFont="1" applyFill="1" applyBorder="1" applyAlignment="1">
      <alignment horizontal="center"/>
    </xf>
    <xf numFmtId="3" fontId="7" fillId="0" borderId="99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46" fillId="0" borderId="98" xfId="0" applyFont="1" applyFill="1" applyBorder="1" applyAlignment="1">
      <alignment horizontal="center"/>
    </xf>
    <xf numFmtId="0" fontId="46" fillId="0" borderId="9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46" fillId="0" borderId="100" xfId="0" applyFont="1" applyFill="1" applyBorder="1" applyAlignment="1">
      <alignment horizontal="center"/>
    </xf>
    <xf numFmtId="0" fontId="20" fillId="0" borderId="102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93" xfId="0" applyNumberFormat="1" applyFont="1" applyFill="1" applyBorder="1" applyAlignment="1">
      <alignment/>
    </xf>
    <xf numFmtId="4" fontId="0" fillId="0" borderId="94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6" fillId="0" borderId="103" xfId="0" applyFont="1" applyBorder="1" applyAlignment="1">
      <alignment horizontal="left"/>
    </xf>
    <xf numFmtId="4" fontId="20" fillId="0" borderId="26" xfId="0" applyNumberFormat="1" applyFont="1" applyBorder="1" applyAlignment="1">
      <alignment/>
    </xf>
    <xf numFmtId="4" fontId="20" fillId="0" borderId="79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4" fontId="20" fillId="0" borderId="79" xfId="0" applyNumberFormat="1" applyFont="1" applyFill="1" applyBorder="1" applyAlignment="1">
      <alignment/>
    </xf>
    <xf numFmtId="4" fontId="20" fillId="0" borderId="104" xfId="0" applyNumberFormat="1" applyFont="1" applyBorder="1" applyAlignment="1">
      <alignment/>
    </xf>
    <xf numFmtId="4" fontId="20" fillId="0" borderId="26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/>
    </xf>
    <xf numFmtId="4" fontId="20" fillId="0" borderId="80" xfId="0" applyNumberFormat="1" applyFont="1" applyBorder="1" applyAlignment="1">
      <alignment/>
    </xf>
    <xf numFmtId="4" fontId="20" fillId="0" borderId="10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93" xfId="0" applyNumberFormat="1" applyFont="1" applyBorder="1" applyAlignment="1">
      <alignment/>
    </xf>
    <xf numFmtId="4" fontId="0" fillId="0" borderId="95" xfId="0" applyNumberFormat="1" applyFont="1" applyBorder="1" applyAlignment="1">
      <alignment/>
    </xf>
    <xf numFmtId="0" fontId="0" fillId="0" borderId="102" xfId="0" applyFont="1" applyBorder="1" applyAlignment="1">
      <alignment/>
    </xf>
    <xf numFmtId="4" fontId="0" fillId="3" borderId="14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4" borderId="101" xfId="0" applyFont="1" applyFill="1" applyBorder="1" applyAlignment="1">
      <alignment horizontal="left"/>
    </xf>
    <xf numFmtId="4" fontId="0" fillId="0" borderId="34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11" fillId="0" borderId="98" xfId="0" applyNumberFormat="1" applyFont="1" applyBorder="1" applyAlignment="1">
      <alignment/>
    </xf>
    <xf numFmtId="4" fontId="11" fillId="0" borderId="99" xfId="0" applyNumberFormat="1" applyFont="1" applyBorder="1" applyAlignment="1">
      <alignment/>
    </xf>
    <xf numFmtId="4" fontId="11" fillId="0" borderId="34" xfId="0" applyNumberFormat="1" applyFont="1" applyBorder="1" applyAlignment="1">
      <alignment/>
    </xf>
    <xf numFmtId="0" fontId="0" fillId="0" borderId="92" xfId="0" applyFont="1" applyBorder="1" applyAlignment="1">
      <alignment/>
    </xf>
    <xf numFmtId="0" fontId="20" fillId="0" borderId="103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99" xfId="0" applyNumberFormat="1" applyFont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98" xfId="0" applyNumberFormat="1" applyFont="1" applyFill="1" applyBorder="1" applyAlignment="1">
      <alignment/>
    </xf>
    <xf numFmtId="4" fontId="0" fillId="0" borderId="100" xfId="0" applyNumberFormat="1" applyFont="1" applyBorder="1" applyAlignment="1">
      <alignment/>
    </xf>
    <xf numFmtId="0" fontId="0" fillId="0" borderId="106" xfId="0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07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96" xfId="0" applyNumberFormat="1" applyFont="1" applyBorder="1" applyAlignment="1">
      <alignment/>
    </xf>
    <xf numFmtId="4" fontId="0" fillId="0" borderId="108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" fontId="0" fillId="0" borderId="93" xfId="0" applyNumberFormat="1" applyFont="1" applyBorder="1" applyAlignment="1">
      <alignment/>
    </xf>
    <xf numFmtId="0" fontId="8" fillId="0" borderId="92" xfId="0" applyFont="1" applyBorder="1" applyAlignment="1">
      <alignment vertical="top"/>
    </xf>
    <xf numFmtId="0" fontId="0" fillId="0" borderId="109" xfId="0" applyFont="1" applyBorder="1" applyAlignment="1">
      <alignment horizontal="left" wrapText="1" shrinkToFit="1"/>
    </xf>
    <xf numFmtId="4" fontId="0" fillId="0" borderId="26" xfId="0" applyNumberFormat="1" applyFont="1" applyBorder="1" applyAlignment="1">
      <alignment/>
    </xf>
    <xf numFmtId="4" fontId="0" fillId="0" borderId="79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" fontId="0" fillId="3" borderId="79" xfId="0" applyNumberFormat="1" applyFont="1" applyFill="1" applyBorder="1" applyAlignment="1">
      <alignment/>
    </xf>
    <xf numFmtId="3" fontId="0" fillId="3" borderId="79" xfId="0" applyNumberFormat="1" applyFont="1" applyFill="1" applyBorder="1" applyAlignment="1">
      <alignment/>
    </xf>
    <xf numFmtId="4" fontId="0" fillId="0" borderId="79" xfId="0" applyNumberFormat="1" applyFont="1" applyFill="1" applyBorder="1" applyAlignment="1">
      <alignment/>
    </xf>
    <xf numFmtId="4" fontId="0" fillId="0" borderId="104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80" xfId="0" applyNumberFormat="1" applyFont="1" applyBorder="1" applyAlignment="1">
      <alignment/>
    </xf>
    <xf numFmtId="4" fontId="0" fillId="0" borderId="105" xfId="0" applyNumberFormat="1" applyFont="1" applyBorder="1" applyAlignment="1">
      <alignment/>
    </xf>
    <xf numFmtId="0" fontId="0" fillId="0" borderId="110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11" xfId="0" applyNumberFormat="1" applyFont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3" borderId="111" xfId="0" applyNumberFormat="1" applyFont="1" applyFill="1" applyBorder="1" applyAlignment="1">
      <alignment/>
    </xf>
    <xf numFmtId="3" fontId="0" fillId="3" borderId="111" xfId="0" applyNumberFormat="1" applyFont="1" applyFill="1" applyBorder="1" applyAlignment="1">
      <alignment/>
    </xf>
    <xf numFmtId="4" fontId="0" fillId="0" borderId="111" xfId="0" applyNumberFormat="1" applyFont="1" applyFill="1" applyBorder="1" applyAlignment="1">
      <alignment/>
    </xf>
    <xf numFmtId="4" fontId="0" fillId="0" borderId="112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13" xfId="0" applyNumberFormat="1" applyFont="1" applyBorder="1" applyAlignment="1">
      <alignment/>
    </xf>
    <xf numFmtId="0" fontId="0" fillId="0" borderId="110" xfId="0" applyFont="1" applyBorder="1" applyAlignment="1">
      <alignment horizontal="left" wrapText="1" shrinkToFit="1"/>
    </xf>
    <xf numFmtId="0" fontId="0" fillId="0" borderId="114" xfId="0" applyFont="1" applyBorder="1" applyAlignment="1">
      <alignment/>
    </xf>
    <xf numFmtId="4" fontId="0" fillId="0" borderId="115" xfId="0" applyNumberFormat="1" applyFont="1" applyBorder="1" applyAlignment="1">
      <alignment/>
    </xf>
    <xf numFmtId="4" fontId="0" fillId="0" borderId="116" xfId="0" applyNumberFormat="1" applyFont="1" applyBorder="1" applyAlignment="1">
      <alignment/>
    </xf>
    <xf numFmtId="3" fontId="0" fillId="0" borderId="116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4" fontId="0" fillId="0" borderId="115" xfId="0" applyNumberFormat="1" applyFont="1" applyBorder="1" applyAlignment="1">
      <alignment/>
    </xf>
    <xf numFmtId="4" fontId="0" fillId="0" borderId="116" xfId="0" applyNumberFormat="1" applyFont="1" applyFill="1" applyBorder="1" applyAlignment="1">
      <alignment/>
    </xf>
    <xf numFmtId="4" fontId="0" fillId="0" borderId="117" xfId="0" applyNumberFormat="1" applyFont="1" applyBorder="1" applyAlignment="1">
      <alignment/>
    </xf>
    <xf numFmtId="4" fontId="0" fillId="0" borderId="115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118" xfId="0" applyNumberFormat="1" applyFont="1" applyBorder="1" applyAlignment="1">
      <alignment/>
    </xf>
    <xf numFmtId="4" fontId="0" fillId="0" borderId="119" xfId="0" applyNumberFormat="1" applyFont="1" applyBorder="1" applyAlignment="1">
      <alignment/>
    </xf>
    <xf numFmtId="0" fontId="0" fillId="0" borderId="114" xfId="0" applyFont="1" applyBorder="1" applyAlignment="1">
      <alignment horizontal="left"/>
    </xf>
    <xf numFmtId="4" fontId="0" fillId="3" borderId="116" xfId="0" applyNumberFormat="1" applyFont="1" applyFill="1" applyBorder="1" applyAlignment="1">
      <alignment/>
    </xf>
    <xf numFmtId="3" fontId="0" fillId="3" borderId="116" xfId="0" applyNumberFormat="1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4" borderId="103" xfId="0" applyFont="1" applyFill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80" xfId="0" applyNumberFormat="1" applyFont="1" applyBorder="1" applyAlignment="1">
      <alignment/>
    </xf>
    <xf numFmtId="4" fontId="0" fillId="0" borderId="115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118" xfId="0" applyNumberFormat="1" applyFont="1" applyBorder="1" applyAlignment="1">
      <alignment/>
    </xf>
    <xf numFmtId="4" fontId="0" fillId="0" borderId="94" xfId="0" applyNumberFormat="1" applyFont="1" applyFill="1" applyBorder="1" applyAlignment="1">
      <alignment/>
    </xf>
    <xf numFmtId="4" fontId="0" fillId="0" borderId="93" xfId="0" applyNumberFormat="1" applyFont="1" applyFill="1" applyBorder="1" applyAlignment="1">
      <alignment/>
    </xf>
    <xf numFmtId="4" fontId="0" fillId="0" borderId="95" xfId="0" applyNumberFormat="1" applyFont="1" applyFill="1" applyBorder="1" applyAlignment="1">
      <alignment/>
    </xf>
    <xf numFmtId="4" fontId="0" fillId="3" borderId="5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98" xfId="0" applyNumberFormat="1" applyFont="1" applyBorder="1" applyAlignment="1">
      <alignment/>
    </xf>
    <xf numFmtId="0" fontId="20" fillId="0" borderId="120" xfId="0" applyFont="1" applyBorder="1" applyAlignment="1">
      <alignment vertical="center"/>
    </xf>
    <xf numFmtId="4" fontId="20" fillId="0" borderId="40" xfId="0" applyNumberFormat="1" applyFont="1" applyBorder="1" applyAlignment="1">
      <alignment vertical="center"/>
    </xf>
    <xf numFmtId="4" fontId="20" fillId="0" borderId="41" xfId="0" applyNumberFormat="1" applyFont="1" applyFill="1" applyBorder="1" applyAlignment="1">
      <alignment vertical="center"/>
    </xf>
    <xf numFmtId="3" fontId="20" fillId="0" borderId="41" xfId="0" applyNumberFormat="1" applyFont="1" applyFill="1" applyBorder="1" applyAlignment="1">
      <alignment vertical="center"/>
    </xf>
    <xf numFmtId="3" fontId="20" fillId="0" borderId="44" xfId="0" applyNumberFormat="1" applyFont="1" applyBorder="1" applyAlignment="1">
      <alignment vertical="center"/>
    </xf>
    <xf numFmtId="4" fontId="20" fillId="3" borderId="41" xfId="0" applyNumberFormat="1" applyFont="1" applyFill="1" applyBorder="1" applyAlignment="1">
      <alignment vertical="center"/>
    </xf>
    <xf numFmtId="3" fontId="20" fillId="3" borderId="41" xfId="0" applyNumberFormat="1" applyFont="1" applyFill="1" applyBorder="1" applyAlignment="1">
      <alignment vertical="center"/>
    </xf>
    <xf numFmtId="4" fontId="20" fillId="0" borderId="121" xfId="0" applyNumberFormat="1" applyFont="1" applyBorder="1" applyAlignment="1">
      <alignment vertical="center"/>
    </xf>
    <xf numFmtId="4" fontId="20" fillId="0" borderId="40" xfId="0" applyNumberFormat="1" applyFont="1" applyFill="1" applyBorder="1" applyAlignment="1">
      <alignment vertical="center"/>
    </xf>
    <xf numFmtId="4" fontId="20" fillId="0" borderId="42" xfId="0" applyNumberFormat="1" applyFont="1" applyFill="1" applyBorder="1" applyAlignment="1">
      <alignment vertical="center"/>
    </xf>
    <xf numFmtId="4" fontId="20" fillId="0" borderId="54" xfId="0" applyNumberFormat="1" applyFont="1" applyBorder="1" applyAlignment="1">
      <alignment vertical="center"/>
    </xf>
    <xf numFmtId="4" fontId="20" fillId="0" borderId="122" xfId="0" applyNumberFormat="1" applyFont="1" applyBorder="1" applyAlignment="1">
      <alignment vertical="center"/>
    </xf>
    <xf numFmtId="0" fontId="0" fillId="0" borderId="123" xfId="0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20" fillId="0" borderId="4" xfId="0" applyNumberFormat="1" applyFont="1" applyBorder="1" applyAlignment="1">
      <alignment/>
    </xf>
    <xf numFmtId="4" fontId="20" fillId="3" borderId="1" xfId="0" applyNumberFormat="1" applyFont="1" applyFill="1" applyBorder="1" applyAlignment="1">
      <alignment/>
    </xf>
    <xf numFmtId="3" fontId="20" fillId="3" borderId="1" xfId="0" applyNumberFormat="1" applyFont="1" applyFill="1" applyBorder="1" applyAlignment="1">
      <alignment/>
    </xf>
    <xf numFmtId="4" fontId="20" fillId="0" borderId="94" xfId="0" applyNumberFormat="1" applyFont="1" applyBorder="1" applyAlignment="1">
      <alignment/>
    </xf>
    <xf numFmtId="4" fontId="20" fillId="0" borderId="15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/>
    </xf>
    <xf numFmtId="4" fontId="20" fillId="0" borderId="93" xfId="0" applyNumberFormat="1" applyFont="1" applyBorder="1" applyAlignment="1">
      <alignment/>
    </xf>
    <xf numFmtId="4" fontId="20" fillId="0" borderId="9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0" fontId="0" fillId="0" borderId="92" xfId="0" applyBorder="1" applyAlignment="1">
      <alignment/>
    </xf>
    <xf numFmtId="0" fontId="8" fillId="0" borderId="97" xfId="0" applyFont="1" applyBorder="1" applyAlignment="1">
      <alignment/>
    </xf>
    <xf numFmtId="0" fontId="20" fillId="0" borderId="84" xfId="0" applyFont="1" applyBorder="1" applyAlignment="1">
      <alignment horizontal="center"/>
    </xf>
    <xf numFmtId="4" fontId="0" fillId="0" borderId="124" xfId="0" applyNumberFormat="1" applyFont="1" applyBorder="1" applyAlignment="1">
      <alignment/>
    </xf>
    <xf numFmtId="3" fontId="0" fillId="0" borderId="124" xfId="0" applyNumberFormat="1" applyFont="1" applyBorder="1" applyAlignment="1">
      <alignment/>
    </xf>
    <xf numFmtId="3" fontId="0" fillId="0" borderId="90" xfId="0" applyNumberFormat="1" applyFont="1" applyBorder="1" applyAlignment="1">
      <alignment/>
    </xf>
    <xf numFmtId="4" fontId="0" fillId="0" borderId="124" xfId="0" applyNumberFormat="1" applyFont="1" applyBorder="1" applyAlignment="1">
      <alignment/>
    </xf>
    <xf numFmtId="4" fontId="0" fillId="0" borderId="124" xfId="0" applyNumberFormat="1" applyFont="1" applyFill="1" applyBorder="1" applyAlignment="1">
      <alignment/>
    </xf>
    <xf numFmtId="4" fontId="0" fillId="0" borderId="88" xfId="0" applyNumberFormat="1" applyFont="1" applyBorder="1" applyAlignment="1">
      <alignment/>
    </xf>
    <xf numFmtId="4" fontId="0" fillId="0" borderId="125" xfId="0" applyNumberFormat="1" applyFont="1" applyFill="1" applyBorder="1" applyAlignment="1">
      <alignment/>
    </xf>
    <xf numFmtId="4" fontId="0" fillId="0" borderId="126" xfId="0" applyNumberFormat="1" applyFont="1" applyFill="1" applyBorder="1" applyAlignment="1">
      <alignment/>
    </xf>
    <xf numFmtId="4" fontId="0" fillId="0" borderId="127" xfId="0" applyNumberFormat="1" applyFont="1" applyBorder="1" applyAlignment="1">
      <alignment/>
    </xf>
    <xf numFmtId="4" fontId="0" fillId="0" borderId="91" xfId="0" applyNumberFormat="1" applyFont="1" applyBorder="1" applyAlignment="1">
      <alignment/>
    </xf>
    <xf numFmtId="0" fontId="20" fillId="0" borderId="92" xfId="0" applyFont="1" applyBorder="1" applyAlignment="1">
      <alignment horizontal="center"/>
    </xf>
    <xf numFmtId="0" fontId="0" fillId="0" borderId="128" xfId="0" applyFont="1" applyBorder="1" applyAlignment="1">
      <alignment/>
    </xf>
    <xf numFmtId="4" fontId="0" fillId="0" borderId="129" xfId="0" applyNumberFormat="1" applyFont="1" applyBorder="1" applyAlignment="1">
      <alignment/>
    </xf>
    <xf numFmtId="3" fontId="0" fillId="0" borderId="129" xfId="0" applyNumberFormat="1" applyFont="1" applyBorder="1" applyAlignment="1">
      <alignment/>
    </xf>
    <xf numFmtId="3" fontId="0" fillId="0" borderId="130" xfId="0" applyNumberFormat="1" applyFont="1" applyBorder="1" applyAlignment="1">
      <alignment/>
    </xf>
    <xf numFmtId="4" fontId="0" fillId="0" borderId="129" xfId="0" applyNumberFormat="1" applyFont="1" applyBorder="1" applyAlignment="1">
      <alignment/>
    </xf>
    <xf numFmtId="4" fontId="0" fillId="0" borderId="129" xfId="0" applyNumberFormat="1" applyFont="1" applyFill="1" applyBorder="1" applyAlignment="1">
      <alignment/>
    </xf>
    <xf numFmtId="4" fontId="0" fillId="0" borderId="131" xfId="0" applyNumberFormat="1" applyFont="1" applyBorder="1" applyAlignment="1">
      <alignment/>
    </xf>
    <xf numFmtId="4" fontId="0" fillId="0" borderId="132" xfId="0" applyNumberFormat="1" applyFont="1" applyFill="1" applyBorder="1" applyAlignment="1">
      <alignment/>
    </xf>
    <xf numFmtId="4" fontId="0" fillId="0" borderId="133" xfId="0" applyNumberFormat="1" applyFont="1" applyFill="1" applyBorder="1" applyAlignment="1">
      <alignment/>
    </xf>
    <xf numFmtId="4" fontId="0" fillId="0" borderId="134" xfId="0" applyNumberFormat="1" applyFont="1" applyBorder="1" applyAlignment="1">
      <alignment/>
    </xf>
    <xf numFmtId="4" fontId="0" fillId="0" borderId="135" xfId="0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84" xfId="0" applyFont="1" applyBorder="1" applyAlignment="1">
      <alignment horizontal="left"/>
    </xf>
    <xf numFmtId="4" fontId="0" fillId="0" borderId="127" xfId="0" applyNumberFormat="1" applyFont="1" applyFill="1" applyBorder="1" applyAlignment="1">
      <alignment/>
    </xf>
    <xf numFmtId="4" fontId="0" fillId="0" borderId="88" xfId="0" applyNumberFormat="1" applyFont="1" applyBorder="1" applyAlignment="1">
      <alignment/>
    </xf>
    <xf numFmtId="4" fontId="0" fillId="0" borderId="90" xfId="0" applyNumberFormat="1" applyFont="1" applyFill="1" applyBorder="1" applyAlignment="1">
      <alignment/>
    </xf>
    <xf numFmtId="4" fontId="0" fillId="0" borderId="90" xfId="0" applyNumberFormat="1" applyFont="1" applyBorder="1" applyAlignment="1">
      <alignment/>
    </xf>
    <xf numFmtId="0" fontId="7" fillId="0" borderId="92" xfId="0" applyFont="1" applyBorder="1" applyAlignment="1">
      <alignment horizontal="left"/>
    </xf>
    <xf numFmtId="4" fontId="0" fillId="0" borderId="94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4" xfId="0" applyNumberFormat="1" applyFont="1" applyBorder="1" applyAlignment="1">
      <alignment/>
    </xf>
    <xf numFmtId="0" fontId="7" fillId="0" borderId="128" xfId="0" applyFont="1" applyBorder="1" applyAlignment="1">
      <alignment horizontal="left"/>
    </xf>
    <xf numFmtId="4" fontId="0" fillId="0" borderId="134" xfId="0" applyNumberFormat="1" applyFont="1" applyFill="1" applyBorder="1" applyAlignment="1">
      <alignment/>
    </xf>
    <xf numFmtId="4" fontId="0" fillId="0" borderId="131" xfId="0" applyNumberFormat="1" applyFont="1" applyBorder="1" applyAlignment="1">
      <alignment/>
    </xf>
    <xf numFmtId="4" fontId="0" fillId="0" borderId="130" xfId="0" applyNumberFormat="1" applyFont="1" applyFill="1" applyBorder="1" applyAlignment="1">
      <alignment/>
    </xf>
    <xf numFmtId="4" fontId="0" fillId="0" borderId="13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92" xfId="0" applyFont="1" applyBorder="1" applyAlignment="1">
      <alignment horizontal="left"/>
    </xf>
    <xf numFmtId="3" fontId="11" fillId="0" borderId="4" xfId="0" applyNumberFormat="1" applyFont="1" applyBorder="1" applyAlignment="1">
      <alignment/>
    </xf>
    <xf numFmtId="0" fontId="7" fillId="0" borderId="128" xfId="0" applyFont="1" applyBorder="1" applyAlignment="1">
      <alignment horizontal="left"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49" fillId="0" borderId="0" xfId="0" applyFont="1" applyFill="1" applyAlignment="1">
      <alignment/>
    </xf>
    <xf numFmtId="0" fontId="11" fillId="0" borderId="0" xfId="0" applyFont="1" applyAlignment="1">
      <alignment/>
    </xf>
    <xf numFmtId="4" fontId="0" fillId="0" borderId="52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7" xfId="0" applyFont="1" applyBorder="1" applyAlignment="1">
      <alignment horizontal="center"/>
    </xf>
    <xf numFmtId="0" fontId="26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26" fillId="0" borderId="2" xfId="0" applyFont="1" applyBorder="1" applyAlignment="1">
      <alignment horizontal="centerContinuous"/>
    </xf>
    <xf numFmtId="0" fontId="10" fillId="0" borderId="94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26" fillId="0" borderId="76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26" fillId="0" borderId="76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3" fontId="0" fillId="0" borderId="24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0" fillId="0" borderId="55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16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11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0" fontId="0" fillId="0" borderId="112" xfId="0" applyFont="1" applyBorder="1" applyAlignment="1">
      <alignment horizontal="center"/>
    </xf>
    <xf numFmtId="3" fontId="0" fillId="0" borderId="13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right"/>
    </xf>
    <xf numFmtId="0" fontId="0" fillId="0" borderId="137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3" fontId="0" fillId="0" borderId="13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13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3" fontId="0" fillId="0" borderId="13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121" xfId="0" applyFont="1" applyBorder="1" applyAlignment="1">
      <alignment horizontal="center"/>
    </xf>
    <xf numFmtId="0" fontId="0" fillId="0" borderId="140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3" fontId="0" fillId="0" borderId="43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4" fontId="0" fillId="0" borderId="41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" fontId="0" fillId="0" borderId="35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141" xfId="0" applyFont="1" applyBorder="1" applyAlignment="1">
      <alignment horizontal="center"/>
    </xf>
    <xf numFmtId="0" fontId="32" fillId="0" borderId="22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3" fontId="32" fillId="0" borderId="11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7" xfId="0" applyNumberFormat="1" applyFont="1" applyBorder="1" applyAlignment="1">
      <alignment/>
    </xf>
    <xf numFmtId="4" fontId="32" fillId="0" borderId="12" xfId="0" applyNumberFormat="1" applyFont="1" applyBorder="1" applyAlignment="1">
      <alignment horizontal="right"/>
    </xf>
    <xf numFmtId="4" fontId="32" fillId="0" borderId="27" xfId="0" applyNumberFormat="1" applyFont="1" applyBorder="1" applyAlignment="1">
      <alignment horizontal="right"/>
    </xf>
    <xf numFmtId="4" fontId="32" fillId="0" borderId="17" xfId="0" applyNumberFormat="1" applyFont="1" applyBorder="1" applyAlignment="1">
      <alignment horizontal="right"/>
    </xf>
    <xf numFmtId="16" fontId="0" fillId="0" borderId="104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16" fontId="0" fillId="0" borderId="137" xfId="0" applyNumberFormat="1" applyFont="1" applyBorder="1" applyAlignment="1">
      <alignment horizontal="center" vertical="center" wrapText="1"/>
    </xf>
    <xf numFmtId="3" fontId="0" fillId="0" borderId="13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2" xfId="0" applyNumberFormat="1" applyFont="1" applyBorder="1" applyAlignment="1">
      <alignment horizontal="right"/>
    </xf>
    <xf numFmtId="4" fontId="0" fillId="0" borderId="138" xfId="0" applyNumberFormat="1" applyFont="1" applyBorder="1" applyAlignment="1">
      <alignment horizontal="right"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136" xfId="0" applyFont="1" applyBorder="1" applyAlignment="1">
      <alignment horizontal="left"/>
    </xf>
    <xf numFmtId="0" fontId="0" fillId="0" borderId="32" xfId="0" applyFont="1" applyBorder="1" applyAlignment="1">
      <alignment horizontal="centerContinuous"/>
    </xf>
    <xf numFmtId="3" fontId="0" fillId="0" borderId="11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1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111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3" fontId="0" fillId="0" borderId="116" xfId="0" applyNumberFormat="1" applyFont="1" applyBorder="1" applyAlignment="1">
      <alignment/>
    </xf>
    <xf numFmtId="4" fontId="0" fillId="0" borderId="116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38" xfId="0" applyFont="1" applyBorder="1" applyAlignment="1">
      <alignment/>
    </xf>
    <xf numFmtId="0" fontId="0" fillId="0" borderId="52" xfId="0" applyFont="1" applyBorder="1" applyAlignment="1">
      <alignment horizontal="center"/>
    </xf>
    <xf numFmtId="3" fontId="0" fillId="0" borderId="51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76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31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Continuous"/>
    </xf>
    <xf numFmtId="0" fontId="6" fillId="0" borderId="10" xfId="0" applyFont="1" applyBorder="1" applyAlignment="1">
      <alignment/>
    </xf>
    <xf numFmtId="0" fontId="0" fillId="0" borderId="3" xfId="0" applyBorder="1" applyAlignment="1">
      <alignment/>
    </xf>
    <xf numFmtId="0" fontId="0" fillId="0" borderId="55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4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3" fontId="0" fillId="0" borderId="8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0" fontId="47" fillId="0" borderId="0" xfId="0" applyFon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0" xfId="0" applyNumberFormat="1" applyBorder="1" applyAlignment="1">
      <alignment/>
    </xf>
    <xf numFmtId="4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 vertical="center" wrapText="1"/>
    </xf>
    <xf numFmtId="0" fontId="14" fillId="0" borderId="0" xfId="0" applyFont="1" applyFill="1" applyAlignment="1">
      <alignment horizontal="centerContinuous" vertical="center"/>
    </xf>
    <xf numFmtId="0" fontId="21" fillId="0" borderId="16" xfId="0" applyFont="1" applyFill="1" applyBorder="1" applyAlignment="1">
      <alignment horizontal="left"/>
    </xf>
    <xf numFmtId="49" fontId="21" fillId="0" borderId="35" xfId="0" applyNumberFormat="1" applyFont="1" applyFill="1" applyBorder="1" applyAlignment="1">
      <alignment horizontal="left"/>
    </xf>
    <xf numFmtId="0" fontId="21" fillId="0" borderId="35" xfId="0" applyFont="1" applyFill="1" applyBorder="1" applyAlignment="1">
      <alignment horizontal="left" wrapText="1"/>
    </xf>
    <xf numFmtId="0" fontId="21" fillId="0" borderId="142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wrapText="1"/>
    </xf>
    <xf numFmtId="174" fontId="0" fillId="0" borderId="111" xfId="0" applyNumberFormat="1" applyFont="1" applyBorder="1" applyAlignment="1">
      <alignment horizontal="right"/>
    </xf>
    <xf numFmtId="174" fontId="0" fillId="0" borderId="19" xfId="0" applyNumberFormat="1" applyFont="1" applyBorder="1" applyAlignment="1">
      <alignment horizontal="right"/>
    </xf>
    <xf numFmtId="0" fontId="21" fillId="0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26" fillId="0" borderId="35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Continuous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26" fillId="0" borderId="29" xfId="0" applyFont="1" applyFill="1" applyBorder="1" applyAlignment="1">
      <alignment horizontal="center" vertical="top"/>
    </xf>
    <xf numFmtId="0" fontId="26" fillId="0" borderId="76" xfId="0" applyFont="1" applyFill="1" applyBorder="1" applyAlignment="1">
      <alignment horizontal="center" vertical="top"/>
    </xf>
    <xf numFmtId="0" fontId="26" fillId="0" borderId="79" xfId="0" applyNumberFormat="1" applyFont="1" applyFill="1" applyBorder="1" applyAlignment="1" quotePrefix="1">
      <alignment horizontal="center"/>
    </xf>
    <xf numFmtId="0" fontId="26" fillId="0" borderId="23" xfId="0" applyNumberFormat="1" applyFont="1" applyFill="1" applyBorder="1" applyAlignment="1" quotePrefix="1">
      <alignment horizontal="center"/>
    </xf>
    <xf numFmtId="0" fontId="21" fillId="0" borderId="3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27" fillId="0" borderId="30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Continuous"/>
    </xf>
    <xf numFmtId="0" fontId="7" fillId="0" borderId="14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9" xfId="0" applyFont="1" applyFill="1" applyBorder="1" applyAlignment="1" applyProtection="1">
      <alignment vertical="center" wrapText="1"/>
      <protection locked="0"/>
    </xf>
    <xf numFmtId="174" fontId="6" fillId="0" borderId="33" xfId="0" applyNumberFormat="1" applyFont="1" applyFill="1" applyBorder="1" applyAlignment="1">
      <alignment horizontal="right"/>
    </xf>
    <xf numFmtId="174" fontId="6" fillId="0" borderId="144" xfId="0" applyNumberFormat="1" applyFont="1" applyFill="1" applyBorder="1" applyAlignment="1">
      <alignment horizontal="right"/>
    </xf>
    <xf numFmtId="0" fontId="56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Continuous"/>
    </xf>
    <xf numFmtId="0" fontId="56" fillId="0" borderId="0" xfId="0" applyNumberFormat="1" applyFont="1" applyFill="1" applyAlignment="1">
      <alignment/>
    </xf>
    <xf numFmtId="0" fontId="35" fillId="0" borderId="0" xfId="0" applyNumberFormat="1" applyFont="1" applyAlignment="1">
      <alignment horizontal="right"/>
    </xf>
    <xf numFmtId="0" fontId="57" fillId="0" borderId="0" xfId="0" applyFont="1" applyFill="1" applyAlignment="1">
      <alignment horizontal="centerContinuous" vertical="center"/>
    </xf>
    <xf numFmtId="0" fontId="58" fillId="0" borderId="0" xfId="0" applyFont="1" applyFill="1" applyAlignment="1">
      <alignment horizontal="centerContinuous" vertical="center"/>
    </xf>
    <xf numFmtId="0" fontId="58" fillId="0" borderId="0" xfId="0" applyNumberFormat="1" applyFont="1" applyAlignment="1">
      <alignment horizontal="centerContinuous" vertical="center"/>
    </xf>
    <xf numFmtId="0" fontId="20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40" fillId="0" borderId="27" xfId="0" applyNumberFormat="1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7" xfId="0" applyNumberFormat="1" applyFont="1" applyBorder="1" applyAlignment="1">
      <alignment horizontal="center" vertical="center" wrapText="1"/>
    </xf>
    <xf numFmtId="0" fontId="20" fillId="0" borderId="9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9" fillId="0" borderId="0" xfId="0" applyFont="1" applyAlignment="1">
      <alignment horizontal="centerContinuous"/>
    </xf>
    <xf numFmtId="0" fontId="6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4" fontId="0" fillId="0" borderId="145" xfId="0" applyNumberFormat="1" applyFont="1" applyBorder="1" applyAlignment="1">
      <alignment/>
    </xf>
    <xf numFmtId="4" fontId="0" fillId="0" borderId="142" xfId="0" applyNumberFormat="1" applyFont="1" applyBorder="1" applyAlignment="1">
      <alignment/>
    </xf>
    <xf numFmtId="4" fontId="20" fillId="0" borderId="146" xfId="0" applyNumberFormat="1" applyFont="1" applyBorder="1" applyAlignment="1">
      <alignment/>
    </xf>
    <xf numFmtId="4" fontId="11" fillId="0" borderId="66" xfId="0" applyNumberFormat="1" applyFont="1" applyBorder="1" applyAlignment="1">
      <alignment/>
    </xf>
    <xf numFmtId="4" fontId="0" fillId="0" borderId="147" xfId="0" applyNumberFormat="1" applyFont="1" applyBorder="1" applyAlignment="1">
      <alignment/>
    </xf>
    <xf numFmtId="4" fontId="20" fillId="0" borderId="148" xfId="0" applyNumberFormat="1" applyFont="1" applyBorder="1" applyAlignment="1">
      <alignment/>
    </xf>
    <xf numFmtId="4" fontId="0" fillId="0" borderId="149" xfId="0" applyNumberFormat="1" applyFont="1" applyBorder="1" applyAlignment="1">
      <alignment/>
    </xf>
    <xf numFmtId="4" fontId="11" fillId="0" borderId="15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24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5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07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94" xfId="0" applyNumberFormat="1" applyFill="1" applyBorder="1" applyAlignment="1">
      <alignment/>
    </xf>
    <xf numFmtId="0" fontId="0" fillId="0" borderId="8" xfId="0" applyFont="1" applyBorder="1" applyAlignment="1">
      <alignment wrapText="1" shrinkToFit="1"/>
    </xf>
    <xf numFmtId="0" fontId="0" fillId="0" borderId="8" xfId="0" applyFont="1" applyBorder="1" applyAlignment="1">
      <alignment horizontal="left" indent="1"/>
    </xf>
    <xf numFmtId="0" fontId="11" fillId="0" borderId="0" xfId="0" applyFont="1" applyBorder="1" applyAlignment="1">
      <alignment horizontal="left" wrapText="1" indent="1" shrinkToFit="1"/>
    </xf>
    <xf numFmtId="4" fontId="0" fillId="0" borderId="15" xfId="0" applyNumberFormat="1" applyFill="1" applyBorder="1" applyAlignment="1">
      <alignment/>
    </xf>
    <xf numFmtId="0" fontId="35" fillId="0" borderId="0" xfId="0" applyFont="1" applyBorder="1" applyAlignment="1">
      <alignment horizontal="left" wrapText="1" indent="1" shrinkToFit="1"/>
    </xf>
    <xf numFmtId="0" fontId="35" fillId="0" borderId="0" xfId="0" applyFont="1" applyBorder="1" applyAlignment="1">
      <alignment horizontal="left" indent="1"/>
    </xf>
    <xf numFmtId="0" fontId="0" fillId="0" borderId="152" xfId="0" applyFont="1" applyBorder="1" applyAlignment="1">
      <alignment horizontal="left" indent="1"/>
    </xf>
    <xf numFmtId="0" fontId="11" fillId="0" borderId="69" xfId="0" applyFont="1" applyBorder="1" applyAlignment="1">
      <alignment horizontal="left" vertical="top" indent="1"/>
    </xf>
    <xf numFmtId="0" fontId="0" fillId="0" borderId="99" xfId="0" applyFont="1" applyBorder="1" applyAlignment="1">
      <alignment/>
    </xf>
    <xf numFmtId="0" fontId="0" fillId="0" borderId="6" xfId="0" applyFont="1" applyBorder="1" applyAlignment="1">
      <alignment horizontal="left" indent="1"/>
    </xf>
    <xf numFmtId="4" fontId="11" fillId="0" borderId="16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107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94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4" fontId="11" fillId="0" borderId="94" xfId="0" applyNumberFormat="1" applyFont="1" applyFill="1" applyBorder="1" applyAlignment="1">
      <alignment/>
    </xf>
    <xf numFmtId="0" fontId="11" fillId="0" borderId="94" xfId="0" applyFont="1" applyFill="1" applyBorder="1" applyAlignment="1">
      <alignment/>
    </xf>
    <xf numFmtId="0" fontId="11" fillId="0" borderId="34" xfId="0" applyFon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11" fillId="0" borderId="99" xfId="0" applyNumberFormat="1" applyFont="1" applyFill="1" applyBorder="1" applyAlignment="1">
      <alignment/>
    </xf>
    <xf numFmtId="0" fontId="11" fillId="0" borderId="99" xfId="0" applyFont="1" applyFill="1" applyBorder="1" applyAlignment="1">
      <alignment/>
    </xf>
    <xf numFmtId="185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18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5" fontId="0" fillId="0" borderId="0" xfId="0" applyNumberFormat="1" applyFont="1" applyBorder="1" applyAlignment="1">
      <alignment/>
    </xf>
    <xf numFmtId="0" fontId="6" fillId="0" borderId="28" xfId="0" applyFont="1" applyBorder="1" applyAlignment="1">
      <alignment horizontal="center" vertical="center" wrapText="1" shrinkToFit="1"/>
    </xf>
    <xf numFmtId="0" fontId="6" fillId="0" borderId="153" xfId="0" applyFont="1" applyBorder="1" applyAlignment="1">
      <alignment horizontal="center" vertical="center" wrapText="1" shrinkToFit="1"/>
    </xf>
    <xf numFmtId="0" fontId="6" fillId="0" borderId="115" xfId="0" applyFont="1" applyBorder="1" applyAlignment="1">
      <alignment horizontal="center" wrapText="1" shrinkToFit="1"/>
    </xf>
    <xf numFmtId="0" fontId="6" fillId="0" borderId="31" xfId="0" applyFont="1" applyBorder="1" applyAlignment="1">
      <alignment horizontal="center" wrapText="1" shrinkToFit="1"/>
    </xf>
    <xf numFmtId="0" fontId="6" fillId="0" borderId="154" xfId="0" applyFont="1" applyBorder="1" applyAlignment="1">
      <alignment horizontal="center" wrapText="1" shrinkToFit="1"/>
    </xf>
    <xf numFmtId="0" fontId="6" fillId="0" borderId="117" xfId="0" applyFont="1" applyBorder="1" applyAlignment="1">
      <alignment horizontal="center" wrapText="1" shrinkToFit="1"/>
    </xf>
    <xf numFmtId="0" fontId="6" fillId="0" borderId="117" xfId="0" applyFont="1" applyFill="1" applyBorder="1" applyAlignment="1">
      <alignment horizontal="center" wrapText="1" shrinkToFit="1"/>
    </xf>
    <xf numFmtId="0" fontId="6" fillId="0" borderId="10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8" xfId="0" applyBorder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6" xfId="0" applyFont="1" applyBorder="1" applyAlignment="1">
      <alignment/>
    </xf>
    <xf numFmtId="4" fontId="0" fillId="0" borderId="26" xfId="0" applyNumberFormat="1" applyFont="1" applyBorder="1" applyAlignment="1">
      <alignment horizontal="right"/>
    </xf>
    <xf numFmtId="4" fontId="0" fillId="0" borderId="79" xfId="0" applyNumberFormat="1" applyFont="1" applyBorder="1" applyAlignment="1">
      <alignment horizontal="right"/>
    </xf>
    <xf numFmtId="0" fontId="0" fillId="0" borderId="79" xfId="0" applyFont="1" applyBorder="1" applyAlignment="1">
      <alignment/>
    </xf>
    <xf numFmtId="0" fontId="0" fillId="0" borderId="76" xfId="0" applyFont="1" applyBorder="1" applyAlignment="1">
      <alignment horizontal="left"/>
    </xf>
    <xf numFmtId="0" fontId="0" fillId="0" borderId="23" xfId="0" applyFont="1" applyBorder="1" applyAlignment="1">
      <alignment/>
    </xf>
    <xf numFmtId="4" fontId="3" fillId="0" borderId="34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61" fillId="0" borderId="8" xfId="19" applyFont="1" applyBorder="1">
      <alignment/>
      <protection/>
    </xf>
    <xf numFmtId="4" fontId="0" fillId="0" borderId="79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4" fontId="6" fillId="0" borderId="3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9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4" fontId="3" fillId="0" borderId="3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inden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left" indent="1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left" vertical="center" indent="1"/>
    </xf>
    <xf numFmtId="4" fontId="4" fillId="0" borderId="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/>
    </xf>
    <xf numFmtId="0" fontId="4" fillId="0" borderId="22" xfId="0" applyFont="1" applyBorder="1" applyAlignment="1">
      <alignment horizontal="left" indent="1"/>
    </xf>
    <xf numFmtId="0" fontId="4" fillId="0" borderId="76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79" xfId="0" applyNumberFormat="1" applyFont="1" applyBorder="1" applyAlignment="1">
      <alignment horizontal="right" vertical="center"/>
    </xf>
    <xf numFmtId="0" fontId="4" fillId="0" borderId="79" xfId="0" applyFont="1" applyBorder="1" applyAlignment="1">
      <alignment horizontal="left" indent="1"/>
    </xf>
    <xf numFmtId="0" fontId="4" fillId="0" borderId="146" xfId="0" applyFont="1" applyBorder="1" applyAlignment="1">
      <alignment horizontal="left" indent="1"/>
    </xf>
    <xf numFmtId="0" fontId="4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left" inden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0" fillId="0" borderId="10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2" xfId="0" applyNumberFormat="1" applyBorder="1" applyAlignment="1">
      <alignment/>
    </xf>
    <xf numFmtId="49" fontId="0" fillId="0" borderId="35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4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indent="1"/>
    </xf>
    <xf numFmtId="0" fontId="62" fillId="0" borderId="8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4" xfId="0" applyFont="1" applyBorder="1" applyAlignment="1">
      <alignment/>
    </xf>
    <xf numFmtId="4" fontId="62" fillId="0" borderId="15" xfId="0" applyNumberFormat="1" applyFont="1" applyBorder="1" applyAlignment="1">
      <alignment/>
    </xf>
    <xf numFmtId="4" fontId="62" fillId="0" borderId="0" xfId="0" applyNumberFormat="1" applyFont="1" applyBorder="1" applyAlignment="1">
      <alignment/>
    </xf>
    <xf numFmtId="4" fontId="62" fillId="0" borderId="14" xfId="0" applyNumberFormat="1" applyFont="1" applyBorder="1" applyAlignment="1">
      <alignment/>
    </xf>
    <xf numFmtId="49" fontId="62" fillId="0" borderId="14" xfId="0" applyNumberFormat="1" applyFont="1" applyBorder="1" applyAlignment="1">
      <alignment horizontal="right"/>
    </xf>
    <xf numFmtId="0" fontId="62" fillId="0" borderId="0" xfId="0" applyFont="1" applyBorder="1" applyAlignment="1">
      <alignment horizontal="left" indent="1"/>
    </xf>
    <xf numFmtId="0" fontId="62" fillId="0" borderId="0" xfId="0" applyFont="1" applyAlignment="1">
      <alignment/>
    </xf>
    <xf numFmtId="0" fontId="3" fillId="0" borderId="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0" fontId="20" fillId="0" borderId="76" xfId="0" applyFont="1" applyBorder="1" applyAlignment="1">
      <alignment/>
    </xf>
    <xf numFmtId="0" fontId="20" fillId="0" borderId="23" xfId="0" applyFont="1" applyBorder="1" applyAlignment="1">
      <alignment/>
    </xf>
    <xf numFmtId="4" fontId="20" fillId="0" borderId="76" xfId="0" applyNumberFormat="1" applyFont="1" applyBorder="1" applyAlignment="1">
      <alignment/>
    </xf>
    <xf numFmtId="4" fontId="20" fillId="0" borderId="29" xfId="0" applyNumberFormat="1" applyFont="1" applyBorder="1" applyAlignment="1">
      <alignment/>
    </xf>
    <xf numFmtId="49" fontId="11" fillId="0" borderId="29" xfId="0" applyNumberFormat="1" applyFont="1" applyBorder="1" applyAlignment="1">
      <alignment horizontal="right"/>
    </xf>
    <xf numFmtId="0" fontId="11" fillId="0" borderId="76" xfId="0" applyFont="1" applyBorder="1" applyAlignment="1">
      <alignment horizontal="left" indent="1"/>
    </xf>
    <xf numFmtId="0" fontId="20" fillId="0" borderId="8" xfId="0" applyFont="1" applyBorder="1" applyAlignment="1">
      <alignment/>
    </xf>
    <xf numFmtId="4" fontId="20" fillId="0" borderId="8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63" fillId="0" borderId="0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4" fontId="20" fillId="0" borderId="22" xfId="0" applyNumberFormat="1" applyFont="1" applyBorder="1" applyAlignment="1">
      <alignment/>
    </xf>
    <xf numFmtId="49" fontId="20" fillId="0" borderId="29" xfId="0" applyNumberFormat="1" applyFont="1" applyBorder="1" applyAlignment="1">
      <alignment/>
    </xf>
    <xf numFmtId="0" fontId="20" fillId="0" borderId="76" xfId="0" applyFont="1" applyBorder="1" applyAlignment="1">
      <alignment horizontal="left" indent="1"/>
    </xf>
    <xf numFmtId="3" fontId="20" fillId="0" borderId="31" xfId="0" applyNumberFormat="1" applyFont="1" applyBorder="1" applyAlignment="1">
      <alignment/>
    </xf>
    <xf numFmtId="49" fontId="20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0" fontId="63" fillId="0" borderId="8" xfId="0" applyFont="1" applyBorder="1" applyAlignment="1">
      <alignment/>
    </xf>
    <xf numFmtId="4" fontId="62" fillId="0" borderId="8" xfId="0" applyNumberFormat="1" applyFont="1" applyBorder="1" applyAlignment="1">
      <alignment/>
    </xf>
    <xf numFmtId="49" fontId="62" fillId="0" borderId="14" xfId="0" applyNumberFormat="1" applyFont="1" applyBorder="1" applyAlignment="1">
      <alignment/>
    </xf>
    <xf numFmtId="4" fontId="62" fillId="0" borderId="1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23" xfId="0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4" fontId="11" fillId="0" borderId="76" xfId="0" applyNumberFormat="1" applyFont="1" applyBorder="1" applyAlignment="1">
      <alignment/>
    </xf>
    <xf numFmtId="49" fontId="11" fillId="0" borderId="2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5" fillId="0" borderId="6" xfId="0" applyFont="1" applyBorder="1" applyAlignment="1">
      <alignment horizontal="left" inden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2" fillId="0" borderId="0" xfId="0" applyFont="1" applyAlignment="1">
      <alignment horizontal="center"/>
    </xf>
    <xf numFmtId="175" fontId="30" fillId="0" borderId="155" xfId="0" applyNumberFormat="1" applyFont="1" applyFill="1" applyBorder="1" applyAlignment="1">
      <alignment horizontal="left" wrapText="1"/>
    </xf>
    <xf numFmtId="175" fontId="30" fillId="0" borderId="156" xfId="0" applyNumberFormat="1" applyFont="1" applyFill="1" applyBorder="1" applyAlignment="1">
      <alignment horizontal="left"/>
    </xf>
    <xf numFmtId="175" fontId="30" fillId="0" borderId="68" xfId="0" applyNumberFormat="1" applyFont="1" applyFill="1" applyBorder="1" applyAlignment="1">
      <alignment horizontal="left"/>
    </xf>
    <xf numFmtId="175" fontId="26" fillId="0" borderId="73" xfId="0" applyNumberFormat="1" applyFont="1" applyFill="1" applyBorder="1" applyAlignment="1">
      <alignment horizontal="left" wrapText="1"/>
    </xf>
    <xf numFmtId="175" fontId="10" fillId="0" borderId="70" xfId="0" applyNumberFormat="1" applyFont="1" applyFill="1" applyBorder="1" applyAlignment="1">
      <alignment horizontal="left"/>
    </xf>
    <xf numFmtId="175" fontId="30" fillId="0" borderId="73" xfId="0" applyNumberFormat="1" applyFont="1" applyFill="1" applyBorder="1" applyAlignment="1">
      <alignment horizontal="left" vertical="center" wrapText="1"/>
    </xf>
    <xf numFmtId="175" fontId="30" fillId="0" borderId="70" xfId="0" applyNumberFormat="1" applyFont="1" applyFill="1" applyBorder="1" applyAlignment="1">
      <alignment horizontal="left" vertical="center"/>
    </xf>
    <xf numFmtId="175" fontId="30" fillId="0" borderId="50" xfId="0" applyNumberFormat="1" applyFont="1" applyFill="1" applyBorder="1" applyAlignment="1">
      <alignment horizontal="left" vertical="center"/>
    </xf>
    <xf numFmtId="49" fontId="10" fillId="0" borderId="152" xfId="0" applyNumberFormat="1" applyFont="1" applyFill="1" applyBorder="1" applyAlignment="1">
      <alignment horizontal="left" wrapText="1"/>
    </xf>
    <xf numFmtId="0" fontId="10" fillId="0" borderId="69" xfId="0" applyFont="1" applyFill="1" applyBorder="1" applyAlignment="1">
      <alignment horizontal="left" wrapText="1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6" fillId="0" borderId="85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140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5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52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24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20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textRotation="2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textRotation="20"/>
    </xf>
    <xf numFmtId="0" fontId="12" fillId="0" borderId="2" xfId="0" applyFont="1" applyBorder="1" applyAlignment="1">
      <alignment horizontal="center" vertical="center" textRotation="20"/>
    </xf>
    <xf numFmtId="0" fontId="12" fillId="0" borderId="3" xfId="0" applyFont="1" applyBorder="1" applyAlignment="1">
      <alignment horizontal="center" vertical="center" textRotation="20"/>
    </xf>
    <xf numFmtId="0" fontId="12" fillId="0" borderId="8" xfId="0" applyFont="1" applyBorder="1" applyAlignment="1">
      <alignment horizontal="center" vertical="center" textRotation="20"/>
    </xf>
    <xf numFmtId="0" fontId="12" fillId="0" borderId="0" xfId="0" applyFont="1" applyBorder="1" applyAlignment="1">
      <alignment horizontal="center" vertical="center" textRotation="20"/>
    </xf>
    <xf numFmtId="0" fontId="12" fillId="0" borderId="4" xfId="0" applyFont="1" applyBorder="1" applyAlignment="1">
      <alignment horizontal="center" vertical="center" textRotation="20"/>
    </xf>
    <xf numFmtId="0" fontId="12" fillId="0" borderId="9" xfId="0" applyFont="1" applyBorder="1" applyAlignment="1">
      <alignment horizontal="center" vertical="center" textRotation="20"/>
    </xf>
    <xf numFmtId="0" fontId="12" fillId="0" borderId="6" xfId="0" applyFont="1" applyBorder="1" applyAlignment="1">
      <alignment horizontal="center" vertical="center" textRotation="20"/>
    </xf>
    <xf numFmtId="0" fontId="12" fillId="0" borderId="7" xfId="0" applyFont="1" applyBorder="1" applyAlignment="1">
      <alignment horizontal="center" vertical="center" textRotation="20"/>
    </xf>
    <xf numFmtId="0" fontId="0" fillId="0" borderId="2" xfId="0" applyBorder="1" applyAlignment="1">
      <alignment horizontal="center" vertical="center" textRotation="20"/>
    </xf>
    <xf numFmtId="0" fontId="0" fillId="0" borderId="3" xfId="0" applyBorder="1" applyAlignment="1">
      <alignment horizontal="center" vertical="center" textRotation="20"/>
    </xf>
    <xf numFmtId="0" fontId="0" fillId="0" borderId="8" xfId="0" applyBorder="1" applyAlignment="1">
      <alignment horizontal="center" vertical="center" textRotation="20"/>
    </xf>
    <xf numFmtId="0" fontId="0" fillId="0" borderId="0" xfId="0" applyAlignment="1">
      <alignment horizontal="center" vertical="center" textRotation="20"/>
    </xf>
    <xf numFmtId="0" fontId="0" fillId="0" borderId="4" xfId="0" applyBorder="1" applyAlignment="1">
      <alignment horizontal="center" vertical="center" textRotation="20"/>
    </xf>
    <xf numFmtId="0" fontId="0" fillId="0" borderId="9" xfId="0" applyBorder="1" applyAlignment="1">
      <alignment horizontal="center" vertical="center" textRotation="20"/>
    </xf>
    <xf numFmtId="0" fontId="0" fillId="0" borderId="6" xfId="0" applyBorder="1" applyAlignment="1">
      <alignment horizontal="center" vertical="center" textRotation="20"/>
    </xf>
    <xf numFmtId="0" fontId="0" fillId="0" borderId="7" xfId="0" applyBorder="1" applyAlignment="1">
      <alignment horizontal="center" vertical="center" textRotation="20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5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0" fontId="5" fillId="0" borderId="14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 wrapText="1" shrinkToFit="1"/>
    </xf>
    <xf numFmtId="0" fontId="6" fillId="0" borderId="112" xfId="0" applyFont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 wrapText="1" shrinkToFit="1"/>
    </xf>
    <xf numFmtId="0" fontId="6" fillId="0" borderId="11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wrapText="1" indent="1" shrinkToFit="1"/>
    </xf>
    <xf numFmtId="0" fontId="0" fillId="0" borderId="0" xfId="0" applyFont="1" applyBorder="1" applyAlignment="1">
      <alignment horizontal="left" indent="1"/>
    </xf>
    <xf numFmtId="0" fontId="11" fillId="0" borderId="9" xfId="0" applyFont="1" applyBorder="1" applyAlignment="1">
      <alignment horizontal="left" vertical="top" indent="1"/>
    </xf>
    <xf numFmtId="0" fontId="0" fillId="0" borderId="6" xfId="0" applyFont="1" applyBorder="1" applyAlignment="1">
      <alignment horizontal="left" vertical="top" indent="1"/>
    </xf>
    <xf numFmtId="0" fontId="11" fillId="0" borderId="10" xfId="0" applyFont="1" applyBorder="1" applyAlignment="1">
      <alignment horizontal="left" wrapText="1" indent="1" shrinkToFit="1"/>
    </xf>
    <xf numFmtId="0" fontId="0" fillId="0" borderId="2" xfId="0" applyFont="1" applyBorder="1" applyAlignment="1">
      <alignment horizontal="left" indent="1"/>
    </xf>
    <xf numFmtId="0" fontId="11" fillId="0" borderId="8" xfId="0" applyFont="1" applyBorder="1" applyAlignment="1">
      <alignment horizontal="left" inden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6b_IV krajů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kumenty\DATA\N&#225;vrh%20SR\N%202006\5.%20SR%202006%20-%20schv&#225;leno%20v%20Parlamentu\1.%20SR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kumenty\DATA\S%20Z%20&#218;\2006\3.%20Standa\Rozpo&#269;et%20po%20zm&#283;n&#225;ch%20k%2031.12.06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38MI"/>
      <sheetName val="343ÚOOÚ"/>
      <sheetName val="344ÚPV"/>
      <sheetName val="345ČSÚ"/>
      <sheetName val="346ČÚZK"/>
      <sheetName val="347KCP"/>
      <sheetName val="348ČBÚ"/>
      <sheetName val="349ERÚ"/>
      <sheetName val="353ÚOHS"/>
      <sheetName val="358ÚS"/>
      <sheetName val="361AV"/>
      <sheetName val="372RRTV"/>
      <sheetName val="374SSHR"/>
      <sheetName val="375SÚJB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Obálky"/>
      <sheetName val="Komentář -mat. do vlády "/>
      <sheetName val="ROPO-změny, požadavky - 18.8.05"/>
    </sheetNames>
    <sheetDataSet>
      <sheetData sheetId="10">
        <row r="13">
          <cell r="DF13">
            <v>23638</v>
          </cell>
          <cell r="DG13">
            <v>755917</v>
          </cell>
          <cell r="DH13">
            <v>2427</v>
          </cell>
        </row>
        <row r="19">
          <cell r="DF19">
            <v>11892</v>
          </cell>
          <cell r="DG19">
            <v>366686</v>
          </cell>
          <cell r="DH19">
            <v>1540</v>
          </cell>
        </row>
        <row r="28">
          <cell r="DF28">
            <v>394362</v>
          </cell>
          <cell r="DG28">
            <v>19019204</v>
          </cell>
          <cell r="DH28">
            <v>59120</v>
          </cell>
        </row>
        <row r="30">
          <cell r="DG30">
            <v>16644558</v>
          </cell>
          <cell r="DH30">
            <v>48043</v>
          </cell>
        </row>
        <row r="32">
          <cell r="DF32">
            <v>107514</v>
          </cell>
          <cell r="DG32">
            <v>3543023</v>
          </cell>
          <cell r="DH32">
            <v>9899</v>
          </cell>
        </row>
        <row r="34">
          <cell r="DG34">
            <v>3364836</v>
          </cell>
          <cell r="DH34">
            <v>9260</v>
          </cell>
        </row>
        <row r="50">
          <cell r="DF50">
            <v>12004</v>
          </cell>
          <cell r="DG50">
            <v>372948</v>
          </cell>
          <cell r="DH50">
            <v>1664</v>
          </cell>
        </row>
        <row r="66">
          <cell r="DF66">
            <v>6845</v>
          </cell>
          <cell r="DG66">
            <v>223940</v>
          </cell>
          <cell r="DH66">
            <v>1263</v>
          </cell>
        </row>
        <row r="76">
          <cell r="DE76">
            <v>24837973</v>
          </cell>
          <cell r="DF76">
            <v>556255</v>
          </cell>
          <cell r="DG76">
            <v>24281718</v>
          </cell>
          <cell r="DH76">
            <v>75913</v>
          </cell>
          <cell r="DI76">
            <v>26655.203983507436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LIM"/>
      <sheetName val="SUMSchv.o."/>
      <sheetName val="List1"/>
    </sheetNames>
    <sheetDataSet>
      <sheetData sheetId="1">
        <row r="20">
          <cell r="U20">
            <v>16645</v>
          </cell>
          <cell r="V20">
            <v>756174</v>
          </cell>
          <cell r="X20">
            <v>2427</v>
          </cell>
          <cell r="AC20">
            <v>12906</v>
          </cell>
          <cell r="AD20">
            <v>429747</v>
          </cell>
          <cell r="AF20">
            <v>1743</v>
          </cell>
          <cell r="CT20">
            <v>372821</v>
          </cell>
          <cell r="CU20">
            <v>18525625</v>
          </cell>
          <cell r="DA20">
            <v>16135504</v>
          </cell>
          <cell r="DG20">
            <v>104758</v>
          </cell>
          <cell r="DH20">
            <v>3547242</v>
          </cell>
          <cell r="DN20">
            <v>3378993</v>
          </cell>
          <cell r="FI20">
            <v>14208</v>
          </cell>
          <cell r="FJ20">
            <v>376628</v>
          </cell>
          <cell r="FQ20">
            <v>8845</v>
          </cell>
          <cell r="FR20">
            <v>223745</v>
          </cell>
          <cell r="FX20">
            <v>24389344</v>
          </cell>
          <cell r="FY20">
            <v>530183</v>
          </cell>
          <cell r="FZ20">
            <v>23859161</v>
          </cell>
          <cell r="GA20">
            <v>73907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6"/>
  <sheetViews>
    <sheetView workbookViewId="0" topLeftCell="A1">
      <selection activeCell="D17" sqref="D17"/>
    </sheetView>
  </sheetViews>
  <sheetFormatPr defaultColWidth="9.00390625" defaultRowHeight="12.75"/>
  <cols>
    <col min="3" max="3" width="8.50390625" style="0" customWidth="1"/>
  </cols>
  <sheetData>
    <row r="7" spans="3:9" ht="20.25">
      <c r="C7" s="4"/>
      <c r="D7" s="5"/>
      <c r="E7" s="5"/>
      <c r="F7" s="5"/>
      <c r="G7" s="5"/>
      <c r="H7" s="5"/>
      <c r="I7" s="5"/>
    </row>
    <row r="8" spans="1:9" ht="15">
      <c r="A8" s="1206" t="s">
        <v>731</v>
      </c>
      <c r="B8" s="1206"/>
      <c r="C8" s="1206"/>
      <c r="D8" s="1206"/>
      <c r="E8" s="1206"/>
      <c r="F8" s="1206"/>
      <c r="G8" s="1206"/>
      <c r="H8" s="1206"/>
      <c r="I8" s="1206"/>
    </row>
    <row r="9" spans="1:9" ht="15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15">
      <c r="A10" s="1206" t="s">
        <v>702</v>
      </c>
      <c r="B10" s="1206"/>
      <c r="C10" s="1206"/>
      <c r="D10" s="1206"/>
      <c r="E10" s="1206"/>
      <c r="F10" s="1206"/>
      <c r="G10" s="1206"/>
      <c r="H10" s="1206"/>
      <c r="I10" s="1206"/>
    </row>
    <row r="11" spans="1:9" ht="15">
      <c r="A11" s="104"/>
      <c r="B11" s="104"/>
      <c r="C11" s="104"/>
      <c r="D11" s="104"/>
      <c r="E11" s="104"/>
      <c r="F11" s="104"/>
      <c r="G11" s="104"/>
      <c r="H11" s="104"/>
      <c r="I11" s="104"/>
    </row>
    <row r="12" spans="1:9" ht="15">
      <c r="A12" s="1206" t="s">
        <v>864</v>
      </c>
      <c r="B12" s="1206"/>
      <c r="C12" s="1206"/>
      <c r="D12" s="1206"/>
      <c r="E12" s="1206"/>
      <c r="F12" s="1206"/>
      <c r="G12" s="1206"/>
      <c r="H12" s="1206"/>
      <c r="I12" s="1206"/>
    </row>
    <row r="13" spans="1:9" ht="15">
      <c r="A13" s="104"/>
      <c r="B13" s="104"/>
      <c r="C13" s="104"/>
      <c r="D13" s="1"/>
      <c r="E13" s="104"/>
      <c r="F13" s="104"/>
      <c r="G13" s="104"/>
      <c r="H13" s="104"/>
      <c r="I13" s="104"/>
    </row>
    <row r="14" spans="1:9" ht="15">
      <c r="A14" s="104"/>
      <c r="B14" s="104"/>
      <c r="C14" s="104"/>
      <c r="D14" s="104"/>
      <c r="E14" s="104"/>
      <c r="F14" s="104"/>
      <c r="G14" s="104"/>
      <c r="H14" s="104"/>
      <c r="I14" s="104"/>
    </row>
    <row r="15" spans="1:9" ht="15">
      <c r="A15" s="104"/>
      <c r="B15" s="104"/>
      <c r="C15" s="104"/>
      <c r="D15" s="104"/>
      <c r="E15" s="104"/>
      <c r="F15" s="104"/>
      <c r="G15" s="104"/>
      <c r="H15" s="104"/>
      <c r="I15" s="104"/>
    </row>
    <row r="16" spans="1:9" ht="15">
      <c r="A16" s="1206" t="s">
        <v>714</v>
      </c>
      <c r="B16" s="1206"/>
      <c r="C16" s="1206"/>
      <c r="D16" s="1206"/>
      <c r="E16" s="1206"/>
      <c r="F16" s="1206"/>
      <c r="G16" s="1206"/>
      <c r="H16" s="1206"/>
      <c r="I16" s="1206"/>
    </row>
  </sheetData>
  <mergeCells count="4">
    <mergeCell ref="A16:I16"/>
    <mergeCell ref="A10:I10"/>
    <mergeCell ref="A8:I8"/>
    <mergeCell ref="A12:I12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4"/>
  <sheetViews>
    <sheetView zoomScale="85" zoomScaleNormal="85" workbookViewId="0" topLeftCell="A1">
      <selection activeCell="A9" sqref="A9:J28"/>
    </sheetView>
  </sheetViews>
  <sheetFormatPr defaultColWidth="9.00390625" defaultRowHeight="12.75"/>
  <cols>
    <col min="5" max="5" width="13.375" style="0" customWidth="1"/>
    <col min="6" max="6" width="12.375" style="0" customWidth="1"/>
    <col min="7" max="7" width="16.00390625" style="0" customWidth="1"/>
    <col min="8" max="8" width="16.375" style="0" customWidth="1"/>
    <col min="9" max="9" width="12.50390625" style="0" customWidth="1"/>
    <col min="10" max="10" width="32.625" style="0" customWidth="1"/>
  </cols>
  <sheetData>
    <row r="1" ht="17.25" customHeight="1"/>
    <row r="2" spans="1:10" s="38" customFormat="1" ht="18" customHeight="1">
      <c r="A2" s="38" t="s">
        <v>795</v>
      </c>
      <c r="J2" s="120" t="s">
        <v>798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6"/>
    </row>
    <row r="4" spans="1:10" ht="18.75" customHeight="1">
      <c r="A4" s="1244" t="s">
        <v>701</v>
      </c>
      <c r="B4" s="1244"/>
      <c r="C4" s="1244"/>
      <c r="D4" s="1244"/>
      <c r="E4" s="1244"/>
      <c r="F4" s="1244"/>
      <c r="G4" s="1244"/>
      <c r="H4" s="1244"/>
      <c r="I4" s="1244"/>
      <c r="J4" s="1244"/>
    </row>
    <row r="5" spans="1:10" ht="12.75">
      <c r="A5" s="1245" t="s">
        <v>776</v>
      </c>
      <c r="B5" s="1245"/>
      <c r="C5" s="1245"/>
      <c r="D5" s="1245"/>
      <c r="E5" s="1245"/>
      <c r="F5" s="1245"/>
      <c r="G5" s="1245"/>
      <c r="H5" s="1245"/>
      <c r="I5" s="1245"/>
      <c r="J5" s="1245"/>
    </row>
    <row r="6" spans="1:10" ht="13.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8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246" t="s">
        <v>796</v>
      </c>
      <c r="B9" s="1247"/>
      <c r="C9" s="1247"/>
      <c r="D9" s="1247"/>
      <c r="E9" s="1247"/>
      <c r="F9" s="1247"/>
      <c r="G9" s="1247"/>
      <c r="H9" s="1247"/>
      <c r="I9" s="1247"/>
      <c r="J9" s="1248"/>
    </row>
    <row r="10" spans="1:10" ht="12.75">
      <c r="A10" s="1249"/>
      <c r="B10" s="1250"/>
      <c r="C10" s="1250"/>
      <c r="D10" s="1250"/>
      <c r="E10" s="1250"/>
      <c r="F10" s="1250"/>
      <c r="G10" s="1250"/>
      <c r="H10" s="1250"/>
      <c r="I10" s="1250"/>
      <c r="J10" s="1251"/>
    </row>
    <row r="11" spans="1:10" ht="12.75">
      <c r="A11" s="1249"/>
      <c r="B11" s="1250"/>
      <c r="C11" s="1250"/>
      <c r="D11" s="1250"/>
      <c r="E11" s="1250"/>
      <c r="F11" s="1250"/>
      <c r="G11" s="1250"/>
      <c r="H11" s="1250"/>
      <c r="I11" s="1250"/>
      <c r="J11" s="1251"/>
    </row>
    <row r="12" spans="1:10" ht="12.75">
      <c r="A12" s="1249"/>
      <c r="B12" s="1250"/>
      <c r="C12" s="1250"/>
      <c r="D12" s="1250"/>
      <c r="E12" s="1250"/>
      <c r="F12" s="1250"/>
      <c r="G12" s="1250"/>
      <c r="H12" s="1250"/>
      <c r="I12" s="1250"/>
      <c r="J12" s="1251"/>
    </row>
    <row r="13" spans="1:10" ht="12.75">
      <c r="A13" s="1249"/>
      <c r="B13" s="1250"/>
      <c r="C13" s="1250"/>
      <c r="D13" s="1250"/>
      <c r="E13" s="1250"/>
      <c r="F13" s="1250"/>
      <c r="G13" s="1250"/>
      <c r="H13" s="1250"/>
      <c r="I13" s="1250"/>
      <c r="J13" s="1251"/>
    </row>
    <row r="14" spans="1:10" ht="12.75">
      <c r="A14" s="1249"/>
      <c r="B14" s="1250"/>
      <c r="C14" s="1250"/>
      <c r="D14" s="1250"/>
      <c r="E14" s="1250"/>
      <c r="F14" s="1250"/>
      <c r="G14" s="1250"/>
      <c r="H14" s="1250"/>
      <c r="I14" s="1250"/>
      <c r="J14" s="1251"/>
    </row>
    <row r="15" spans="1:10" ht="12.75">
      <c r="A15" s="1249"/>
      <c r="B15" s="1250"/>
      <c r="C15" s="1250"/>
      <c r="D15" s="1250"/>
      <c r="E15" s="1250"/>
      <c r="F15" s="1250"/>
      <c r="G15" s="1250"/>
      <c r="H15" s="1250"/>
      <c r="I15" s="1250"/>
      <c r="J15" s="1251"/>
    </row>
    <row r="16" spans="1:10" ht="12.75">
      <c r="A16" s="1249"/>
      <c r="B16" s="1250"/>
      <c r="C16" s="1250"/>
      <c r="D16" s="1250"/>
      <c r="E16" s="1250"/>
      <c r="F16" s="1250"/>
      <c r="G16" s="1250"/>
      <c r="H16" s="1250"/>
      <c r="I16" s="1250"/>
      <c r="J16" s="1251"/>
    </row>
    <row r="17" spans="1:10" ht="12.75">
      <c r="A17" s="1249"/>
      <c r="B17" s="1250"/>
      <c r="C17" s="1250"/>
      <c r="D17" s="1250"/>
      <c r="E17" s="1250"/>
      <c r="F17" s="1250"/>
      <c r="G17" s="1250"/>
      <c r="H17" s="1250"/>
      <c r="I17" s="1250"/>
      <c r="J17" s="1251"/>
    </row>
    <row r="18" spans="1:10" ht="12.75">
      <c r="A18" s="1249"/>
      <c r="B18" s="1250"/>
      <c r="C18" s="1250"/>
      <c r="D18" s="1250"/>
      <c r="E18" s="1250"/>
      <c r="F18" s="1250"/>
      <c r="G18" s="1250"/>
      <c r="H18" s="1250"/>
      <c r="I18" s="1250"/>
      <c r="J18" s="1251"/>
    </row>
    <row r="19" spans="1:10" ht="12.75">
      <c r="A19" s="1249"/>
      <c r="B19" s="1250"/>
      <c r="C19" s="1250"/>
      <c r="D19" s="1250"/>
      <c r="E19" s="1250"/>
      <c r="F19" s="1250"/>
      <c r="G19" s="1250"/>
      <c r="H19" s="1250"/>
      <c r="I19" s="1250"/>
      <c r="J19" s="1251"/>
    </row>
    <row r="20" spans="1:10" ht="12.75">
      <c r="A20" s="1249"/>
      <c r="B20" s="1250"/>
      <c r="C20" s="1250"/>
      <c r="D20" s="1250"/>
      <c r="E20" s="1250"/>
      <c r="F20" s="1250"/>
      <c r="G20" s="1250"/>
      <c r="H20" s="1250"/>
      <c r="I20" s="1250"/>
      <c r="J20" s="1251"/>
    </row>
    <row r="21" spans="1:10" ht="12.75">
      <c r="A21" s="1249"/>
      <c r="B21" s="1250"/>
      <c r="C21" s="1250"/>
      <c r="D21" s="1250"/>
      <c r="E21" s="1250"/>
      <c r="F21" s="1250"/>
      <c r="G21" s="1250"/>
      <c r="H21" s="1250"/>
      <c r="I21" s="1250"/>
      <c r="J21" s="1251"/>
    </row>
    <row r="22" spans="1:10" ht="12.75">
      <c r="A22" s="1249"/>
      <c r="B22" s="1250"/>
      <c r="C22" s="1250"/>
      <c r="D22" s="1250"/>
      <c r="E22" s="1250"/>
      <c r="F22" s="1250"/>
      <c r="G22" s="1250"/>
      <c r="H22" s="1250"/>
      <c r="I22" s="1250"/>
      <c r="J22" s="1251"/>
    </row>
    <row r="23" spans="1:10" ht="12.75">
      <c r="A23" s="1249"/>
      <c r="B23" s="1250"/>
      <c r="C23" s="1250"/>
      <c r="D23" s="1250"/>
      <c r="E23" s="1250"/>
      <c r="F23" s="1250"/>
      <c r="G23" s="1250"/>
      <c r="H23" s="1250"/>
      <c r="I23" s="1250"/>
      <c r="J23" s="1251"/>
    </row>
    <row r="24" spans="1:10" ht="12.75">
      <c r="A24" s="1249"/>
      <c r="B24" s="1250"/>
      <c r="C24" s="1250"/>
      <c r="D24" s="1250"/>
      <c r="E24" s="1250"/>
      <c r="F24" s="1250"/>
      <c r="G24" s="1250"/>
      <c r="H24" s="1250"/>
      <c r="I24" s="1250"/>
      <c r="J24" s="1251"/>
    </row>
    <row r="25" spans="1:10" ht="12.75">
      <c r="A25" s="1249"/>
      <c r="B25" s="1250"/>
      <c r="C25" s="1250"/>
      <c r="D25" s="1250"/>
      <c r="E25" s="1250"/>
      <c r="F25" s="1250"/>
      <c r="G25" s="1250"/>
      <c r="H25" s="1250"/>
      <c r="I25" s="1250"/>
      <c r="J25" s="1251"/>
    </row>
    <row r="26" spans="1:10" ht="12.75">
      <c r="A26" s="1249"/>
      <c r="B26" s="1250"/>
      <c r="C26" s="1250"/>
      <c r="D26" s="1250"/>
      <c r="E26" s="1250"/>
      <c r="F26" s="1250"/>
      <c r="G26" s="1250"/>
      <c r="H26" s="1250"/>
      <c r="I26" s="1250"/>
      <c r="J26" s="1251"/>
    </row>
    <row r="27" spans="1:10" ht="12.75">
      <c r="A27" s="1249"/>
      <c r="B27" s="1250"/>
      <c r="C27" s="1250"/>
      <c r="D27" s="1250"/>
      <c r="E27" s="1250"/>
      <c r="F27" s="1250"/>
      <c r="G27" s="1250"/>
      <c r="H27" s="1250"/>
      <c r="I27" s="1250"/>
      <c r="J27" s="1251"/>
    </row>
    <row r="28" spans="1:10" ht="13.5" thickBot="1">
      <c r="A28" s="1252"/>
      <c r="B28" s="1253"/>
      <c r="C28" s="1253"/>
      <c r="D28" s="1253"/>
      <c r="E28" s="1253"/>
      <c r="F28" s="1253"/>
      <c r="G28" s="1253"/>
      <c r="H28" s="1253"/>
      <c r="I28" s="1253"/>
      <c r="J28" s="1254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25" t="s">
        <v>800</v>
      </c>
      <c r="B32" s="11"/>
      <c r="C32" s="11"/>
      <c r="D32" s="11"/>
      <c r="E32" s="11"/>
      <c r="F32" s="11"/>
      <c r="G32" s="1255" t="s">
        <v>799</v>
      </c>
      <c r="H32" s="1202"/>
      <c r="I32" s="1202"/>
      <c r="J32" s="55" t="s">
        <v>869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25"/>
      <c r="B34" s="11"/>
      <c r="C34" s="11"/>
      <c r="D34" s="11"/>
      <c r="E34" s="11"/>
      <c r="F34" s="11"/>
      <c r="G34" s="11"/>
      <c r="H34" s="11"/>
      <c r="I34" s="11"/>
      <c r="J34" s="11"/>
    </row>
  </sheetData>
  <mergeCells count="4">
    <mergeCell ref="A4:J4"/>
    <mergeCell ref="A9:J28"/>
    <mergeCell ref="G32:I32"/>
    <mergeCell ref="A5:J5"/>
  </mergeCells>
  <printOptions/>
  <pageMargins left="0.7874015748031497" right="0.7874015748031497" top="0.984251968503937" bottom="0.7874015748031497" header="0.7086614173228347" footer="0.5118110236220472"/>
  <pageSetup horizontalDpi="600" verticalDpi="600" orientation="landscape" paperSize="9" scale="90" r:id="rId1"/>
  <headerFooter alignWithMargins="0">
    <oddFooter>&amp;C&amp;P+63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workbookViewId="0" topLeftCell="A4">
      <selection activeCell="A9" sqref="A9:J28"/>
    </sheetView>
  </sheetViews>
  <sheetFormatPr defaultColWidth="9.00390625" defaultRowHeight="12.75"/>
  <cols>
    <col min="5" max="6" width="11.625" style="0" customWidth="1"/>
    <col min="7" max="7" width="13.00390625" style="0" customWidth="1"/>
    <col min="8" max="8" width="16.50390625" style="0" customWidth="1"/>
    <col min="9" max="9" width="15.50390625" style="0" customWidth="1"/>
    <col min="10" max="10" width="34.875" style="0" customWidth="1"/>
  </cols>
  <sheetData>
    <row r="1" ht="18" customHeight="1"/>
    <row r="2" spans="1:10" s="38" customFormat="1" ht="17.25" customHeight="1">
      <c r="A2" s="38" t="s">
        <v>795</v>
      </c>
      <c r="J2" s="120" t="s">
        <v>801</v>
      </c>
    </row>
    <row r="3" spans="2:10" ht="19.5" customHeight="1">
      <c r="B3" s="11"/>
      <c r="C3" s="11"/>
      <c r="D3" s="11"/>
      <c r="E3" s="11"/>
      <c r="F3" s="11"/>
      <c r="G3" s="11"/>
      <c r="H3" s="11"/>
      <c r="I3" s="11"/>
      <c r="J3" s="36"/>
    </row>
    <row r="4" spans="1:10" ht="18.75" customHeight="1">
      <c r="A4" s="1226" t="s">
        <v>802</v>
      </c>
      <c r="B4" s="1226"/>
      <c r="C4" s="1226"/>
      <c r="D4" s="1226"/>
      <c r="E4" s="1226"/>
      <c r="F4" s="1226"/>
      <c r="G4" s="1226"/>
      <c r="H4" s="1226"/>
      <c r="I4" s="1226"/>
      <c r="J4" s="1226"/>
    </row>
    <row r="5" spans="1:10" ht="12.75">
      <c r="A5" s="15" t="s">
        <v>776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15"/>
      <c r="B6" s="37"/>
      <c r="C6" s="37"/>
      <c r="D6" s="37"/>
      <c r="E6" s="37"/>
      <c r="F6" s="37"/>
      <c r="G6" s="37"/>
      <c r="H6" s="37"/>
      <c r="I6" s="37"/>
      <c r="J6" s="37"/>
    </row>
    <row r="7" spans="1:10" ht="18.75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.75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 customHeight="1">
      <c r="A9" s="1246" t="s">
        <v>796</v>
      </c>
      <c r="B9" s="1247"/>
      <c r="C9" s="1247"/>
      <c r="D9" s="1247"/>
      <c r="E9" s="1247"/>
      <c r="F9" s="1247"/>
      <c r="G9" s="1247"/>
      <c r="H9" s="1247"/>
      <c r="I9" s="1247"/>
      <c r="J9" s="1248"/>
    </row>
    <row r="10" spans="1:10" ht="12.75">
      <c r="A10" s="1249"/>
      <c r="B10" s="1250"/>
      <c r="C10" s="1250"/>
      <c r="D10" s="1250"/>
      <c r="E10" s="1250"/>
      <c r="F10" s="1250"/>
      <c r="G10" s="1250"/>
      <c r="H10" s="1250"/>
      <c r="I10" s="1250"/>
      <c r="J10" s="1251"/>
    </row>
    <row r="11" spans="1:10" ht="12.75">
      <c r="A11" s="1249"/>
      <c r="B11" s="1250"/>
      <c r="C11" s="1250"/>
      <c r="D11" s="1250"/>
      <c r="E11" s="1250"/>
      <c r="F11" s="1250"/>
      <c r="G11" s="1250"/>
      <c r="H11" s="1250"/>
      <c r="I11" s="1250"/>
      <c r="J11" s="1251"/>
    </row>
    <row r="12" spans="1:10" ht="12.75">
      <c r="A12" s="1249"/>
      <c r="B12" s="1250"/>
      <c r="C12" s="1250"/>
      <c r="D12" s="1250"/>
      <c r="E12" s="1250"/>
      <c r="F12" s="1250"/>
      <c r="G12" s="1250"/>
      <c r="H12" s="1250"/>
      <c r="I12" s="1250"/>
      <c r="J12" s="1251"/>
    </row>
    <row r="13" spans="1:10" ht="12.75">
      <c r="A13" s="1249"/>
      <c r="B13" s="1250"/>
      <c r="C13" s="1250"/>
      <c r="D13" s="1250"/>
      <c r="E13" s="1250"/>
      <c r="F13" s="1250"/>
      <c r="G13" s="1250"/>
      <c r="H13" s="1250"/>
      <c r="I13" s="1250"/>
      <c r="J13" s="1251"/>
    </row>
    <row r="14" spans="1:10" ht="12.75">
      <c r="A14" s="1249"/>
      <c r="B14" s="1250"/>
      <c r="C14" s="1250"/>
      <c r="D14" s="1250"/>
      <c r="E14" s="1250"/>
      <c r="F14" s="1250"/>
      <c r="G14" s="1250"/>
      <c r="H14" s="1250"/>
      <c r="I14" s="1250"/>
      <c r="J14" s="1251"/>
    </row>
    <row r="15" spans="1:10" ht="12.75">
      <c r="A15" s="1249"/>
      <c r="B15" s="1250"/>
      <c r="C15" s="1250"/>
      <c r="D15" s="1250"/>
      <c r="E15" s="1250"/>
      <c r="F15" s="1250"/>
      <c r="G15" s="1250"/>
      <c r="H15" s="1250"/>
      <c r="I15" s="1250"/>
      <c r="J15" s="1251"/>
    </row>
    <row r="16" spans="1:10" ht="12.75">
      <c r="A16" s="1249"/>
      <c r="B16" s="1250"/>
      <c r="C16" s="1250"/>
      <c r="D16" s="1250"/>
      <c r="E16" s="1250"/>
      <c r="F16" s="1250"/>
      <c r="G16" s="1250"/>
      <c r="H16" s="1250"/>
      <c r="I16" s="1250"/>
      <c r="J16" s="1251"/>
    </row>
    <row r="17" spans="1:10" ht="12.75">
      <c r="A17" s="1249"/>
      <c r="B17" s="1250"/>
      <c r="C17" s="1250"/>
      <c r="D17" s="1250"/>
      <c r="E17" s="1250"/>
      <c r="F17" s="1250"/>
      <c r="G17" s="1250"/>
      <c r="H17" s="1250"/>
      <c r="I17" s="1250"/>
      <c r="J17" s="1251"/>
    </row>
    <row r="18" spans="1:10" ht="12.75">
      <c r="A18" s="1249"/>
      <c r="B18" s="1250"/>
      <c r="C18" s="1250"/>
      <c r="D18" s="1250"/>
      <c r="E18" s="1250"/>
      <c r="F18" s="1250"/>
      <c r="G18" s="1250"/>
      <c r="H18" s="1250"/>
      <c r="I18" s="1250"/>
      <c r="J18" s="1251"/>
    </row>
    <row r="19" spans="1:10" ht="12.75">
      <c r="A19" s="1249"/>
      <c r="B19" s="1250"/>
      <c r="C19" s="1250"/>
      <c r="D19" s="1250"/>
      <c r="E19" s="1250"/>
      <c r="F19" s="1250"/>
      <c r="G19" s="1250"/>
      <c r="H19" s="1250"/>
      <c r="I19" s="1250"/>
      <c r="J19" s="1251"/>
    </row>
    <row r="20" spans="1:10" ht="12.75">
      <c r="A20" s="1249"/>
      <c r="B20" s="1250"/>
      <c r="C20" s="1250"/>
      <c r="D20" s="1250"/>
      <c r="E20" s="1250"/>
      <c r="F20" s="1250"/>
      <c r="G20" s="1250"/>
      <c r="H20" s="1250"/>
      <c r="I20" s="1250"/>
      <c r="J20" s="1251"/>
    </row>
    <row r="21" spans="1:10" ht="12.75">
      <c r="A21" s="1249"/>
      <c r="B21" s="1250"/>
      <c r="C21" s="1250"/>
      <c r="D21" s="1250"/>
      <c r="E21" s="1250"/>
      <c r="F21" s="1250"/>
      <c r="G21" s="1250"/>
      <c r="H21" s="1250"/>
      <c r="I21" s="1250"/>
      <c r="J21" s="1251"/>
    </row>
    <row r="22" spans="1:10" ht="12.75">
      <c r="A22" s="1249"/>
      <c r="B22" s="1250"/>
      <c r="C22" s="1250"/>
      <c r="D22" s="1250"/>
      <c r="E22" s="1250"/>
      <c r="F22" s="1250"/>
      <c r="G22" s="1250"/>
      <c r="H22" s="1250"/>
      <c r="I22" s="1250"/>
      <c r="J22" s="1251"/>
    </row>
    <row r="23" spans="1:10" ht="12.75">
      <c r="A23" s="1249"/>
      <c r="B23" s="1250"/>
      <c r="C23" s="1250"/>
      <c r="D23" s="1250"/>
      <c r="E23" s="1250"/>
      <c r="F23" s="1250"/>
      <c r="G23" s="1250"/>
      <c r="H23" s="1250"/>
      <c r="I23" s="1250"/>
      <c r="J23" s="1251"/>
    </row>
    <row r="24" spans="1:10" ht="12.75">
      <c r="A24" s="1249"/>
      <c r="B24" s="1250"/>
      <c r="C24" s="1250"/>
      <c r="D24" s="1250"/>
      <c r="E24" s="1250"/>
      <c r="F24" s="1250"/>
      <c r="G24" s="1250"/>
      <c r="H24" s="1250"/>
      <c r="I24" s="1250"/>
      <c r="J24" s="1251"/>
    </row>
    <row r="25" spans="1:10" ht="12.75">
      <c r="A25" s="1249"/>
      <c r="B25" s="1250"/>
      <c r="C25" s="1250"/>
      <c r="D25" s="1250"/>
      <c r="E25" s="1250"/>
      <c r="F25" s="1250"/>
      <c r="G25" s="1250"/>
      <c r="H25" s="1250"/>
      <c r="I25" s="1250"/>
      <c r="J25" s="1251"/>
    </row>
    <row r="26" spans="1:10" ht="12.75">
      <c r="A26" s="1249"/>
      <c r="B26" s="1250"/>
      <c r="C26" s="1250"/>
      <c r="D26" s="1250"/>
      <c r="E26" s="1250"/>
      <c r="F26" s="1250"/>
      <c r="G26" s="1250"/>
      <c r="H26" s="1250"/>
      <c r="I26" s="1250"/>
      <c r="J26" s="1251"/>
    </row>
    <row r="27" spans="1:10" ht="12.75">
      <c r="A27" s="1249"/>
      <c r="B27" s="1250"/>
      <c r="C27" s="1250"/>
      <c r="D27" s="1250"/>
      <c r="E27" s="1250"/>
      <c r="F27" s="1250"/>
      <c r="G27" s="1250"/>
      <c r="H27" s="1250"/>
      <c r="I27" s="1250"/>
      <c r="J27" s="1251"/>
    </row>
    <row r="28" spans="1:10" ht="13.5" thickBot="1">
      <c r="A28" s="1252"/>
      <c r="B28" s="1253"/>
      <c r="C28" s="1253"/>
      <c r="D28" s="1253"/>
      <c r="E28" s="1253"/>
      <c r="F28" s="1253"/>
      <c r="G28" s="1253"/>
      <c r="H28" s="1253"/>
      <c r="I28" s="1253"/>
      <c r="J28" s="1254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25" t="s">
        <v>800</v>
      </c>
      <c r="B32" s="11"/>
      <c r="C32" s="11"/>
      <c r="D32" s="11"/>
      <c r="E32" s="11"/>
      <c r="F32" s="11"/>
      <c r="G32" s="1255" t="s">
        <v>799</v>
      </c>
      <c r="H32" s="1202"/>
      <c r="I32" s="1202"/>
      <c r="J32" s="55" t="s">
        <v>869</v>
      </c>
    </row>
    <row r="33" spans="1:10" ht="12.75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25"/>
      <c r="B34" s="11"/>
      <c r="C34" s="11"/>
      <c r="D34" s="11"/>
      <c r="E34" s="11"/>
      <c r="F34" s="11"/>
      <c r="G34" s="11"/>
      <c r="H34" s="11"/>
      <c r="I34" s="25"/>
      <c r="J34" s="25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</sheetData>
  <mergeCells count="3">
    <mergeCell ref="A9:J28"/>
    <mergeCell ref="G32:I32"/>
    <mergeCell ref="A4:J4"/>
  </mergeCells>
  <printOptions/>
  <pageMargins left="0.984251968503937" right="0.984251968503937" top="0.984251968503937" bottom="0.984251968503937" header="0.7086614173228347" footer="0.5118110236220472"/>
  <pageSetup fitToHeight="1" fitToWidth="1" horizontalDpi="600" verticalDpi="600" orientation="landscape" paperSize="9" scale="91" r:id="rId1"/>
  <headerFooter alignWithMargins="0">
    <oddFooter>&amp;C&amp;P+64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C1">
      <selection activeCell="A9" sqref="A9:J28"/>
    </sheetView>
  </sheetViews>
  <sheetFormatPr defaultColWidth="9.00390625" defaultRowHeight="12.75"/>
  <cols>
    <col min="5" max="6" width="11.625" style="0" customWidth="1"/>
    <col min="7" max="7" width="13.00390625" style="0" customWidth="1"/>
    <col min="8" max="8" width="16.50390625" style="0" customWidth="1"/>
    <col min="9" max="9" width="15.50390625" style="0" customWidth="1"/>
    <col min="10" max="10" width="34.00390625" style="0" customWidth="1"/>
  </cols>
  <sheetData>
    <row r="1" ht="18" customHeight="1"/>
    <row r="2" spans="1:10" s="38" customFormat="1" ht="18" customHeight="1">
      <c r="A2" s="38" t="s">
        <v>795</v>
      </c>
      <c r="J2" s="120" t="s">
        <v>803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6"/>
    </row>
    <row r="4" spans="1:10" ht="18" customHeight="1">
      <c r="A4" s="14" t="s">
        <v>804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15" t="s">
        <v>776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15"/>
      <c r="B6" s="37"/>
      <c r="C6" s="37"/>
      <c r="D6" s="37"/>
      <c r="E6" s="37"/>
      <c r="F6" s="37"/>
      <c r="G6" s="37"/>
      <c r="H6" s="37"/>
      <c r="I6" s="37"/>
      <c r="J6" s="37"/>
    </row>
    <row r="7" spans="1:10" ht="18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 customHeight="1">
      <c r="A9" s="1256" t="s">
        <v>796</v>
      </c>
      <c r="B9" s="1257"/>
      <c r="C9" s="1257"/>
      <c r="D9" s="1257"/>
      <c r="E9" s="1257"/>
      <c r="F9" s="1257"/>
      <c r="G9" s="1257"/>
      <c r="H9" s="1257"/>
      <c r="I9" s="1257"/>
      <c r="J9" s="1258"/>
    </row>
    <row r="10" spans="1:10" ht="12.75">
      <c r="A10" s="1259"/>
      <c r="B10" s="1260"/>
      <c r="C10" s="1260"/>
      <c r="D10" s="1260"/>
      <c r="E10" s="1260"/>
      <c r="F10" s="1260"/>
      <c r="G10" s="1260"/>
      <c r="H10" s="1260"/>
      <c r="I10" s="1260"/>
      <c r="J10" s="1261"/>
    </row>
    <row r="11" spans="1:10" ht="12.75">
      <c r="A11" s="1259"/>
      <c r="B11" s="1260"/>
      <c r="C11" s="1260"/>
      <c r="D11" s="1260"/>
      <c r="E11" s="1260"/>
      <c r="F11" s="1260"/>
      <c r="G11" s="1260"/>
      <c r="H11" s="1260"/>
      <c r="I11" s="1260"/>
      <c r="J11" s="1261"/>
    </row>
    <row r="12" spans="1:10" ht="12.75">
      <c r="A12" s="1259"/>
      <c r="B12" s="1260"/>
      <c r="C12" s="1260"/>
      <c r="D12" s="1260"/>
      <c r="E12" s="1260"/>
      <c r="F12" s="1260"/>
      <c r="G12" s="1260"/>
      <c r="H12" s="1260"/>
      <c r="I12" s="1260"/>
      <c r="J12" s="1261"/>
    </row>
    <row r="13" spans="1:10" ht="12.75">
      <c r="A13" s="1259"/>
      <c r="B13" s="1260"/>
      <c r="C13" s="1260"/>
      <c r="D13" s="1260"/>
      <c r="E13" s="1260"/>
      <c r="F13" s="1260"/>
      <c r="G13" s="1260"/>
      <c r="H13" s="1260"/>
      <c r="I13" s="1260"/>
      <c r="J13" s="1261"/>
    </row>
    <row r="14" spans="1:10" ht="12.75">
      <c r="A14" s="1259"/>
      <c r="B14" s="1260"/>
      <c r="C14" s="1260"/>
      <c r="D14" s="1260"/>
      <c r="E14" s="1260"/>
      <c r="F14" s="1260"/>
      <c r="G14" s="1260"/>
      <c r="H14" s="1260"/>
      <c r="I14" s="1260"/>
      <c r="J14" s="1261"/>
    </row>
    <row r="15" spans="1:10" ht="12.75">
      <c r="A15" s="1259"/>
      <c r="B15" s="1260"/>
      <c r="C15" s="1260"/>
      <c r="D15" s="1260"/>
      <c r="E15" s="1260"/>
      <c r="F15" s="1260"/>
      <c r="G15" s="1260"/>
      <c r="H15" s="1260"/>
      <c r="I15" s="1260"/>
      <c r="J15" s="1261"/>
    </row>
    <row r="16" spans="1:10" ht="12.75">
      <c r="A16" s="1259"/>
      <c r="B16" s="1260"/>
      <c r="C16" s="1260"/>
      <c r="D16" s="1260"/>
      <c r="E16" s="1260"/>
      <c r="F16" s="1260"/>
      <c r="G16" s="1260"/>
      <c r="H16" s="1260"/>
      <c r="I16" s="1260"/>
      <c r="J16" s="1261"/>
    </row>
    <row r="17" spans="1:10" ht="12.75">
      <c r="A17" s="1259"/>
      <c r="B17" s="1260"/>
      <c r="C17" s="1260"/>
      <c r="D17" s="1260"/>
      <c r="E17" s="1260"/>
      <c r="F17" s="1260"/>
      <c r="G17" s="1260"/>
      <c r="H17" s="1260"/>
      <c r="I17" s="1260"/>
      <c r="J17" s="1261"/>
    </row>
    <row r="18" spans="1:10" ht="12.75">
      <c r="A18" s="1259"/>
      <c r="B18" s="1260"/>
      <c r="C18" s="1260"/>
      <c r="D18" s="1260"/>
      <c r="E18" s="1260"/>
      <c r="F18" s="1260"/>
      <c r="G18" s="1260"/>
      <c r="H18" s="1260"/>
      <c r="I18" s="1260"/>
      <c r="J18" s="1261"/>
    </row>
    <row r="19" spans="1:10" ht="12.75">
      <c r="A19" s="1259"/>
      <c r="B19" s="1260"/>
      <c r="C19" s="1260"/>
      <c r="D19" s="1260"/>
      <c r="E19" s="1260"/>
      <c r="F19" s="1260"/>
      <c r="G19" s="1260"/>
      <c r="H19" s="1260"/>
      <c r="I19" s="1260"/>
      <c r="J19" s="1261"/>
    </row>
    <row r="20" spans="1:10" ht="12.75">
      <c r="A20" s="1259"/>
      <c r="B20" s="1260"/>
      <c r="C20" s="1260"/>
      <c r="D20" s="1260"/>
      <c r="E20" s="1260"/>
      <c r="F20" s="1260"/>
      <c r="G20" s="1260"/>
      <c r="H20" s="1260"/>
      <c r="I20" s="1260"/>
      <c r="J20" s="1261"/>
    </row>
    <row r="21" spans="1:10" ht="12.75">
      <c r="A21" s="1259"/>
      <c r="B21" s="1260"/>
      <c r="C21" s="1260"/>
      <c r="D21" s="1260"/>
      <c r="E21" s="1260"/>
      <c r="F21" s="1260"/>
      <c r="G21" s="1260"/>
      <c r="H21" s="1260"/>
      <c r="I21" s="1260"/>
      <c r="J21" s="1261"/>
    </row>
    <row r="22" spans="1:10" ht="12.75">
      <c r="A22" s="1259"/>
      <c r="B22" s="1260"/>
      <c r="C22" s="1260"/>
      <c r="D22" s="1260"/>
      <c r="E22" s="1260"/>
      <c r="F22" s="1260"/>
      <c r="G22" s="1260"/>
      <c r="H22" s="1260"/>
      <c r="I22" s="1260"/>
      <c r="J22" s="1261"/>
    </row>
    <row r="23" spans="1:10" ht="12.75">
      <c r="A23" s="1259"/>
      <c r="B23" s="1260"/>
      <c r="C23" s="1260"/>
      <c r="D23" s="1260"/>
      <c r="E23" s="1260"/>
      <c r="F23" s="1260"/>
      <c r="G23" s="1260"/>
      <c r="H23" s="1260"/>
      <c r="I23" s="1260"/>
      <c r="J23" s="1261"/>
    </row>
    <row r="24" spans="1:10" ht="12.75">
      <c r="A24" s="1259"/>
      <c r="B24" s="1260"/>
      <c r="C24" s="1260"/>
      <c r="D24" s="1260"/>
      <c r="E24" s="1260"/>
      <c r="F24" s="1260"/>
      <c r="G24" s="1260"/>
      <c r="H24" s="1260"/>
      <c r="I24" s="1260"/>
      <c r="J24" s="1261"/>
    </row>
    <row r="25" spans="1:10" ht="12.75">
      <c r="A25" s="1259"/>
      <c r="B25" s="1260"/>
      <c r="C25" s="1260"/>
      <c r="D25" s="1260"/>
      <c r="E25" s="1260"/>
      <c r="F25" s="1260"/>
      <c r="G25" s="1260"/>
      <c r="H25" s="1260"/>
      <c r="I25" s="1260"/>
      <c r="J25" s="1261"/>
    </row>
    <row r="26" spans="1:10" ht="12.75">
      <c r="A26" s="1259"/>
      <c r="B26" s="1260"/>
      <c r="C26" s="1260"/>
      <c r="D26" s="1260"/>
      <c r="E26" s="1260"/>
      <c r="F26" s="1260"/>
      <c r="G26" s="1260"/>
      <c r="H26" s="1260"/>
      <c r="I26" s="1260"/>
      <c r="J26" s="1261"/>
    </row>
    <row r="27" spans="1:10" ht="12.75">
      <c r="A27" s="1259"/>
      <c r="B27" s="1260"/>
      <c r="C27" s="1260"/>
      <c r="D27" s="1260"/>
      <c r="E27" s="1260"/>
      <c r="F27" s="1260"/>
      <c r="G27" s="1260"/>
      <c r="H27" s="1260"/>
      <c r="I27" s="1260"/>
      <c r="J27" s="1261"/>
    </row>
    <row r="28" spans="1:10" ht="13.5" thickBot="1">
      <c r="A28" s="1262"/>
      <c r="B28" s="1263"/>
      <c r="C28" s="1263"/>
      <c r="D28" s="1263"/>
      <c r="E28" s="1263"/>
      <c r="F28" s="1263"/>
      <c r="G28" s="1263"/>
      <c r="H28" s="1263"/>
      <c r="I28" s="1263"/>
      <c r="J28" s="1264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5" t="s">
        <v>800</v>
      </c>
      <c r="B31" s="11"/>
      <c r="C31" s="11"/>
      <c r="D31" s="11"/>
      <c r="E31" s="11"/>
      <c r="F31" s="11"/>
      <c r="G31" s="11"/>
      <c r="H31" s="11" t="s">
        <v>799</v>
      </c>
      <c r="I31" s="25"/>
      <c r="J31" s="55" t="s">
        <v>869</v>
      </c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8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&amp;C&amp;P+65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C1">
      <selection activeCell="C2" sqref="A2:IV2"/>
    </sheetView>
  </sheetViews>
  <sheetFormatPr defaultColWidth="9.00390625" defaultRowHeight="12.75"/>
  <cols>
    <col min="5" max="6" width="11.625" style="0" customWidth="1"/>
    <col min="7" max="7" width="13.00390625" style="0" customWidth="1"/>
    <col min="8" max="8" width="16.50390625" style="0" customWidth="1"/>
    <col min="9" max="9" width="15.50390625" style="0" customWidth="1"/>
    <col min="10" max="10" width="34.375" style="0" customWidth="1"/>
  </cols>
  <sheetData>
    <row r="1" ht="18" customHeight="1"/>
    <row r="2" spans="1:10" s="38" customFormat="1" ht="18" customHeight="1">
      <c r="A2" s="38" t="s">
        <v>795</v>
      </c>
      <c r="J2" s="120" t="s">
        <v>805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6"/>
    </row>
    <row r="4" spans="1:10" ht="18" customHeight="1">
      <c r="A4" s="14" t="s">
        <v>806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15" t="s">
        <v>776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15"/>
      <c r="B6" s="37"/>
      <c r="C6" s="37"/>
      <c r="D6" s="37"/>
      <c r="E6" s="37"/>
      <c r="F6" s="37"/>
      <c r="G6" s="37"/>
      <c r="H6" s="37"/>
      <c r="I6" s="37"/>
      <c r="J6" s="37"/>
    </row>
    <row r="7" spans="1:10" ht="18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256" t="s">
        <v>796</v>
      </c>
      <c r="B9" s="1265"/>
      <c r="C9" s="1265"/>
      <c r="D9" s="1265"/>
      <c r="E9" s="1265"/>
      <c r="F9" s="1265"/>
      <c r="G9" s="1265"/>
      <c r="H9" s="1265"/>
      <c r="I9" s="1265"/>
      <c r="J9" s="1266"/>
    </row>
    <row r="10" spans="1:10" ht="12.75">
      <c r="A10" s="1267"/>
      <c r="B10" s="1268"/>
      <c r="C10" s="1268"/>
      <c r="D10" s="1268"/>
      <c r="E10" s="1268"/>
      <c r="F10" s="1268"/>
      <c r="G10" s="1268"/>
      <c r="H10" s="1268"/>
      <c r="I10" s="1268"/>
      <c r="J10" s="1269"/>
    </row>
    <row r="11" spans="1:10" ht="12.75">
      <c r="A11" s="1267"/>
      <c r="B11" s="1268"/>
      <c r="C11" s="1268"/>
      <c r="D11" s="1268"/>
      <c r="E11" s="1268"/>
      <c r="F11" s="1268"/>
      <c r="G11" s="1268"/>
      <c r="H11" s="1268"/>
      <c r="I11" s="1268"/>
      <c r="J11" s="1269"/>
    </row>
    <row r="12" spans="1:10" ht="12.75">
      <c r="A12" s="1267"/>
      <c r="B12" s="1268"/>
      <c r="C12" s="1268"/>
      <c r="D12" s="1268"/>
      <c r="E12" s="1268"/>
      <c r="F12" s="1268"/>
      <c r="G12" s="1268"/>
      <c r="H12" s="1268"/>
      <c r="I12" s="1268"/>
      <c r="J12" s="1269"/>
    </row>
    <row r="13" spans="1:10" ht="12.75">
      <c r="A13" s="1267"/>
      <c r="B13" s="1268"/>
      <c r="C13" s="1268"/>
      <c r="D13" s="1268"/>
      <c r="E13" s="1268"/>
      <c r="F13" s="1268"/>
      <c r="G13" s="1268"/>
      <c r="H13" s="1268"/>
      <c r="I13" s="1268"/>
      <c r="J13" s="1269"/>
    </row>
    <row r="14" spans="1:10" ht="12.75">
      <c r="A14" s="1267"/>
      <c r="B14" s="1268"/>
      <c r="C14" s="1268"/>
      <c r="D14" s="1268"/>
      <c r="E14" s="1268"/>
      <c r="F14" s="1268"/>
      <c r="G14" s="1268"/>
      <c r="H14" s="1268"/>
      <c r="I14" s="1268"/>
      <c r="J14" s="1269"/>
    </row>
    <row r="15" spans="1:10" ht="12.75">
      <c r="A15" s="1267"/>
      <c r="B15" s="1268"/>
      <c r="C15" s="1268"/>
      <c r="D15" s="1268"/>
      <c r="E15" s="1268"/>
      <c r="F15" s="1268"/>
      <c r="G15" s="1268"/>
      <c r="H15" s="1268"/>
      <c r="I15" s="1268"/>
      <c r="J15" s="1269"/>
    </row>
    <row r="16" spans="1:10" ht="12.75">
      <c r="A16" s="1267"/>
      <c r="B16" s="1268"/>
      <c r="C16" s="1268"/>
      <c r="D16" s="1268"/>
      <c r="E16" s="1268"/>
      <c r="F16" s="1268"/>
      <c r="G16" s="1268"/>
      <c r="H16" s="1268"/>
      <c r="I16" s="1268"/>
      <c r="J16" s="1269"/>
    </row>
    <row r="17" spans="1:10" ht="12.75">
      <c r="A17" s="1267"/>
      <c r="B17" s="1268"/>
      <c r="C17" s="1268"/>
      <c r="D17" s="1268"/>
      <c r="E17" s="1268"/>
      <c r="F17" s="1268"/>
      <c r="G17" s="1268"/>
      <c r="H17" s="1268"/>
      <c r="I17" s="1268"/>
      <c r="J17" s="1269"/>
    </row>
    <row r="18" spans="1:10" ht="12.75">
      <c r="A18" s="1267"/>
      <c r="B18" s="1268"/>
      <c r="C18" s="1268"/>
      <c r="D18" s="1268"/>
      <c r="E18" s="1268"/>
      <c r="F18" s="1268"/>
      <c r="G18" s="1268"/>
      <c r="H18" s="1268"/>
      <c r="I18" s="1268"/>
      <c r="J18" s="1269"/>
    </row>
    <row r="19" spans="1:10" ht="12.75">
      <c r="A19" s="1267"/>
      <c r="B19" s="1268"/>
      <c r="C19" s="1268"/>
      <c r="D19" s="1268"/>
      <c r="E19" s="1268"/>
      <c r="F19" s="1268"/>
      <c r="G19" s="1268"/>
      <c r="H19" s="1268"/>
      <c r="I19" s="1268"/>
      <c r="J19" s="1269"/>
    </row>
    <row r="20" spans="1:10" ht="12.75">
      <c r="A20" s="1267"/>
      <c r="B20" s="1268"/>
      <c r="C20" s="1268"/>
      <c r="D20" s="1268"/>
      <c r="E20" s="1268"/>
      <c r="F20" s="1268"/>
      <c r="G20" s="1268"/>
      <c r="H20" s="1268"/>
      <c r="I20" s="1268"/>
      <c r="J20" s="1269"/>
    </row>
    <row r="21" spans="1:10" ht="12.75">
      <c r="A21" s="1267"/>
      <c r="B21" s="1268"/>
      <c r="C21" s="1268"/>
      <c r="D21" s="1268"/>
      <c r="E21" s="1268"/>
      <c r="F21" s="1268"/>
      <c r="G21" s="1268"/>
      <c r="H21" s="1268"/>
      <c r="I21" s="1268"/>
      <c r="J21" s="1269"/>
    </row>
    <row r="22" spans="1:10" ht="12.75">
      <c r="A22" s="1267"/>
      <c r="B22" s="1268"/>
      <c r="C22" s="1268"/>
      <c r="D22" s="1268"/>
      <c r="E22" s="1268"/>
      <c r="F22" s="1268"/>
      <c r="G22" s="1268"/>
      <c r="H22" s="1268"/>
      <c r="I22" s="1268"/>
      <c r="J22" s="1269"/>
    </row>
    <row r="23" spans="1:10" ht="12.75">
      <c r="A23" s="1267"/>
      <c r="B23" s="1268"/>
      <c r="C23" s="1268"/>
      <c r="D23" s="1268"/>
      <c r="E23" s="1268"/>
      <c r="F23" s="1268"/>
      <c r="G23" s="1268"/>
      <c r="H23" s="1268"/>
      <c r="I23" s="1268"/>
      <c r="J23" s="1269"/>
    </row>
    <row r="24" spans="1:10" ht="12.75">
      <c r="A24" s="1267"/>
      <c r="B24" s="1268"/>
      <c r="C24" s="1268"/>
      <c r="D24" s="1268"/>
      <c r="E24" s="1268"/>
      <c r="F24" s="1268"/>
      <c r="G24" s="1268"/>
      <c r="H24" s="1268"/>
      <c r="I24" s="1268"/>
      <c r="J24" s="1269"/>
    </row>
    <row r="25" spans="1:10" ht="12.75">
      <c r="A25" s="1267"/>
      <c r="B25" s="1268"/>
      <c r="C25" s="1268"/>
      <c r="D25" s="1268"/>
      <c r="E25" s="1268"/>
      <c r="F25" s="1268"/>
      <c r="G25" s="1268"/>
      <c r="H25" s="1268"/>
      <c r="I25" s="1268"/>
      <c r="J25" s="1269"/>
    </row>
    <row r="26" spans="1:10" ht="12.75">
      <c r="A26" s="1267"/>
      <c r="B26" s="1268"/>
      <c r="C26" s="1268"/>
      <c r="D26" s="1268"/>
      <c r="E26" s="1268"/>
      <c r="F26" s="1268"/>
      <c r="G26" s="1268"/>
      <c r="H26" s="1268"/>
      <c r="I26" s="1268"/>
      <c r="J26" s="1269"/>
    </row>
    <row r="27" spans="1:10" ht="12.75">
      <c r="A27" s="1267"/>
      <c r="B27" s="1268"/>
      <c r="C27" s="1268"/>
      <c r="D27" s="1268"/>
      <c r="E27" s="1268"/>
      <c r="F27" s="1268"/>
      <c r="G27" s="1268"/>
      <c r="H27" s="1268"/>
      <c r="I27" s="1268"/>
      <c r="J27" s="1269"/>
    </row>
    <row r="28" spans="1:10" ht="13.5" thickBot="1">
      <c r="A28" s="1270"/>
      <c r="B28" s="1271"/>
      <c r="C28" s="1271"/>
      <c r="D28" s="1271"/>
      <c r="E28" s="1271"/>
      <c r="F28" s="1271"/>
      <c r="G28" s="1271"/>
      <c r="H28" s="1271"/>
      <c r="I28" s="1271"/>
      <c r="J28" s="1272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5" t="s">
        <v>800</v>
      </c>
      <c r="B31" s="11"/>
      <c r="C31" s="11"/>
      <c r="D31" s="11"/>
      <c r="E31" s="11"/>
      <c r="F31" s="11"/>
      <c r="G31" s="11"/>
      <c r="H31" s="11" t="s">
        <v>799</v>
      </c>
      <c r="I31" s="25"/>
      <c r="J31" s="55" t="s">
        <v>869</v>
      </c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8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&amp;C&amp;P+66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E1">
      <selection activeCell="A9" sqref="A9:J28"/>
    </sheetView>
  </sheetViews>
  <sheetFormatPr defaultColWidth="9.00390625" defaultRowHeight="12.75"/>
  <cols>
    <col min="5" max="6" width="11.625" style="0" customWidth="1"/>
    <col min="7" max="7" width="13.00390625" style="0" customWidth="1"/>
    <col min="8" max="8" width="16.50390625" style="0" customWidth="1"/>
    <col min="9" max="9" width="15.50390625" style="0" customWidth="1"/>
    <col min="10" max="10" width="34.875" style="0" customWidth="1"/>
  </cols>
  <sheetData>
    <row r="1" ht="18" customHeight="1"/>
    <row r="2" spans="1:10" s="38" customFormat="1" ht="16.5" customHeight="1">
      <c r="A2" s="38" t="s">
        <v>795</v>
      </c>
      <c r="J2" s="120" t="s">
        <v>809</v>
      </c>
    </row>
    <row r="3" spans="2:10" ht="19.5" customHeight="1">
      <c r="B3" s="11"/>
      <c r="C3" s="11"/>
      <c r="D3" s="11"/>
      <c r="E3" s="11"/>
      <c r="F3" s="11"/>
      <c r="G3" s="11"/>
      <c r="H3" s="11"/>
      <c r="I3" s="11"/>
      <c r="J3" s="36"/>
    </row>
    <row r="4" spans="1:10" ht="30" customHeight="1">
      <c r="A4" s="100" t="s">
        <v>810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15" t="s">
        <v>776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15"/>
      <c r="B6" s="37"/>
      <c r="C6" s="37"/>
      <c r="D6" s="37"/>
      <c r="E6" s="37"/>
      <c r="F6" s="37"/>
      <c r="G6" s="37"/>
      <c r="H6" s="37"/>
      <c r="I6" s="37"/>
      <c r="J6" s="37"/>
    </row>
    <row r="7" spans="1:10" ht="18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256" t="s">
        <v>796</v>
      </c>
      <c r="B9" s="1265"/>
      <c r="C9" s="1265"/>
      <c r="D9" s="1265"/>
      <c r="E9" s="1265"/>
      <c r="F9" s="1265"/>
      <c r="G9" s="1265"/>
      <c r="H9" s="1265"/>
      <c r="I9" s="1265"/>
      <c r="J9" s="1266"/>
    </row>
    <row r="10" spans="1:10" ht="12.75">
      <c r="A10" s="1267"/>
      <c r="B10" s="1268"/>
      <c r="C10" s="1268"/>
      <c r="D10" s="1268"/>
      <c r="E10" s="1268"/>
      <c r="F10" s="1268"/>
      <c r="G10" s="1268"/>
      <c r="H10" s="1268"/>
      <c r="I10" s="1268"/>
      <c r="J10" s="1269"/>
    </row>
    <row r="11" spans="1:10" ht="12.75">
      <c r="A11" s="1267"/>
      <c r="B11" s="1268"/>
      <c r="C11" s="1268"/>
      <c r="D11" s="1268"/>
      <c r="E11" s="1268"/>
      <c r="F11" s="1268"/>
      <c r="G11" s="1268"/>
      <c r="H11" s="1268"/>
      <c r="I11" s="1268"/>
      <c r="J11" s="1269"/>
    </row>
    <row r="12" spans="1:10" ht="12.75">
      <c r="A12" s="1267"/>
      <c r="B12" s="1268"/>
      <c r="C12" s="1268"/>
      <c r="D12" s="1268"/>
      <c r="E12" s="1268"/>
      <c r="F12" s="1268"/>
      <c r="G12" s="1268"/>
      <c r="H12" s="1268"/>
      <c r="I12" s="1268"/>
      <c r="J12" s="1269"/>
    </row>
    <row r="13" spans="1:10" ht="12.75">
      <c r="A13" s="1267"/>
      <c r="B13" s="1268"/>
      <c r="C13" s="1268"/>
      <c r="D13" s="1268"/>
      <c r="E13" s="1268"/>
      <c r="F13" s="1268"/>
      <c r="G13" s="1268"/>
      <c r="H13" s="1268"/>
      <c r="I13" s="1268"/>
      <c r="J13" s="1269"/>
    </row>
    <row r="14" spans="1:10" ht="12.75">
      <c r="A14" s="1267"/>
      <c r="B14" s="1268"/>
      <c r="C14" s="1268"/>
      <c r="D14" s="1268"/>
      <c r="E14" s="1268"/>
      <c r="F14" s="1268"/>
      <c r="G14" s="1268"/>
      <c r="H14" s="1268"/>
      <c r="I14" s="1268"/>
      <c r="J14" s="1269"/>
    </row>
    <row r="15" spans="1:10" ht="12.75">
      <c r="A15" s="1267"/>
      <c r="B15" s="1268"/>
      <c r="C15" s="1268"/>
      <c r="D15" s="1268"/>
      <c r="E15" s="1268"/>
      <c r="F15" s="1268"/>
      <c r="G15" s="1268"/>
      <c r="H15" s="1268"/>
      <c r="I15" s="1268"/>
      <c r="J15" s="1269"/>
    </row>
    <row r="16" spans="1:10" ht="12.75">
      <c r="A16" s="1267"/>
      <c r="B16" s="1268"/>
      <c r="C16" s="1268"/>
      <c r="D16" s="1268"/>
      <c r="E16" s="1268"/>
      <c r="F16" s="1268"/>
      <c r="G16" s="1268"/>
      <c r="H16" s="1268"/>
      <c r="I16" s="1268"/>
      <c r="J16" s="1269"/>
    </row>
    <row r="17" spans="1:10" ht="12.75">
      <c r="A17" s="1267"/>
      <c r="B17" s="1268"/>
      <c r="C17" s="1268"/>
      <c r="D17" s="1268"/>
      <c r="E17" s="1268"/>
      <c r="F17" s="1268"/>
      <c r="G17" s="1268"/>
      <c r="H17" s="1268"/>
      <c r="I17" s="1268"/>
      <c r="J17" s="1269"/>
    </row>
    <row r="18" spans="1:10" ht="12.75">
      <c r="A18" s="1267"/>
      <c r="B18" s="1268"/>
      <c r="C18" s="1268"/>
      <c r="D18" s="1268"/>
      <c r="E18" s="1268"/>
      <c r="F18" s="1268"/>
      <c r="G18" s="1268"/>
      <c r="H18" s="1268"/>
      <c r="I18" s="1268"/>
      <c r="J18" s="1269"/>
    </row>
    <row r="19" spans="1:10" ht="12.75">
      <c r="A19" s="1267"/>
      <c r="B19" s="1268"/>
      <c r="C19" s="1268"/>
      <c r="D19" s="1268"/>
      <c r="E19" s="1268"/>
      <c r="F19" s="1268"/>
      <c r="G19" s="1268"/>
      <c r="H19" s="1268"/>
      <c r="I19" s="1268"/>
      <c r="J19" s="1269"/>
    </row>
    <row r="20" spans="1:10" ht="12.75">
      <c r="A20" s="1267"/>
      <c r="B20" s="1268"/>
      <c r="C20" s="1268"/>
      <c r="D20" s="1268"/>
      <c r="E20" s="1268"/>
      <c r="F20" s="1268"/>
      <c r="G20" s="1268"/>
      <c r="H20" s="1268"/>
      <c r="I20" s="1268"/>
      <c r="J20" s="1269"/>
    </row>
    <row r="21" spans="1:10" ht="12.75">
      <c r="A21" s="1267"/>
      <c r="B21" s="1268"/>
      <c r="C21" s="1268"/>
      <c r="D21" s="1268"/>
      <c r="E21" s="1268"/>
      <c r="F21" s="1268"/>
      <c r="G21" s="1268"/>
      <c r="H21" s="1268"/>
      <c r="I21" s="1268"/>
      <c r="J21" s="1269"/>
    </row>
    <row r="22" spans="1:10" ht="12.75">
      <c r="A22" s="1267"/>
      <c r="B22" s="1268"/>
      <c r="C22" s="1268"/>
      <c r="D22" s="1268"/>
      <c r="E22" s="1268"/>
      <c r="F22" s="1268"/>
      <c r="G22" s="1268"/>
      <c r="H22" s="1268"/>
      <c r="I22" s="1268"/>
      <c r="J22" s="1269"/>
    </row>
    <row r="23" spans="1:10" ht="12.75">
      <c r="A23" s="1267"/>
      <c r="B23" s="1268"/>
      <c r="C23" s="1268"/>
      <c r="D23" s="1268"/>
      <c r="E23" s="1268"/>
      <c r="F23" s="1268"/>
      <c r="G23" s="1268"/>
      <c r="H23" s="1268"/>
      <c r="I23" s="1268"/>
      <c r="J23" s="1269"/>
    </row>
    <row r="24" spans="1:10" ht="12.75">
      <c r="A24" s="1267"/>
      <c r="B24" s="1268"/>
      <c r="C24" s="1268"/>
      <c r="D24" s="1268"/>
      <c r="E24" s="1268"/>
      <c r="F24" s="1268"/>
      <c r="G24" s="1268"/>
      <c r="H24" s="1268"/>
      <c r="I24" s="1268"/>
      <c r="J24" s="1269"/>
    </row>
    <row r="25" spans="1:10" ht="12.75">
      <c r="A25" s="1267"/>
      <c r="B25" s="1268"/>
      <c r="C25" s="1268"/>
      <c r="D25" s="1268"/>
      <c r="E25" s="1268"/>
      <c r="F25" s="1268"/>
      <c r="G25" s="1268"/>
      <c r="H25" s="1268"/>
      <c r="I25" s="1268"/>
      <c r="J25" s="1269"/>
    </row>
    <row r="26" spans="1:10" ht="12.75">
      <c r="A26" s="1267"/>
      <c r="B26" s="1268"/>
      <c r="C26" s="1268"/>
      <c r="D26" s="1268"/>
      <c r="E26" s="1268"/>
      <c r="F26" s="1268"/>
      <c r="G26" s="1268"/>
      <c r="H26" s="1268"/>
      <c r="I26" s="1268"/>
      <c r="J26" s="1269"/>
    </row>
    <row r="27" spans="1:10" ht="12.75">
      <c r="A27" s="1267"/>
      <c r="B27" s="1268"/>
      <c r="C27" s="1268"/>
      <c r="D27" s="1268"/>
      <c r="E27" s="1268"/>
      <c r="F27" s="1268"/>
      <c r="G27" s="1268"/>
      <c r="H27" s="1268"/>
      <c r="I27" s="1268"/>
      <c r="J27" s="1269"/>
    </row>
    <row r="28" spans="1:10" ht="13.5" thickBot="1">
      <c r="A28" s="1270"/>
      <c r="B28" s="1271"/>
      <c r="C28" s="1271"/>
      <c r="D28" s="1271"/>
      <c r="E28" s="1271"/>
      <c r="F28" s="1271"/>
      <c r="G28" s="1271"/>
      <c r="H28" s="1271"/>
      <c r="I28" s="1271"/>
      <c r="J28" s="1272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5" t="s">
        <v>800</v>
      </c>
      <c r="B31" s="11"/>
      <c r="C31" s="11"/>
      <c r="D31" s="11"/>
      <c r="E31" s="11"/>
      <c r="F31" s="11"/>
      <c r="G31" s="11"/>
      <c r="H31" s="11" t="s">
        <v>799</v>
      </c>
      <c r="I31" s="25"/>
      <c r="J31" s="55" t="s">
        <v>869</v>
      </c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8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&amp;C&amp;P+67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E1">
      <selection activeCell="A9" sqref="A9:J28"/>
    </sheetView>
  </sheetViews>
  <sheetFormatPr defaultColWidth="9.00390625" defaultRowHeight="12.75"/>
  <cols>
    <col min="5" max="6" width="11.625" style="0" customWidth="1"/>
    <col min="7" max="7" width="13.00390625" style="0" customWidth="1"/>
    <col min="8" max="8" width="16.50390625" style="0" customWidth="1"/>
    <col min="9" max="9" width="15.50390625" style="0" customWidth="1"/>
    <col min="10" max="10" width="34.875" style="0" customWidth="1"/>
  </cols>
  <sheetData>
    <row r="1" ht="17.25" customHeight="1"/>
    <row r="2" spans="1:10" s="38" customFormat="1" ht="15" customHeight="1">
      <c r="A2" s="38" t="s">
        <v>795</v>
      </c>
      <c r="J2" s="120" t="s">
        <v>811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6"/>
    </row>
    <row r="4" spans="1:10" ht="30" customHeight="1">
      <c r="A4" s="100" t="s">
        <v>812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15" t="s">
        <v>776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15"/>
      <c r="B6" s="37"/>
      <c r="C6" s="37"/>
      <c r="D6" s="37"/>
      <c r="E6" s="37"/>
      <c r="F6" s="37"/>
      <c r="G6" s="37"/>
      <c r="H6" s="37"/>
      <c r="I6" s="37"/>
      <c r="J6" s="37"/>
    </row>
    <row r="7" spans="1:10" ht="18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256" t="s">
        <v>796</v>
      </c>
      <c r="B9" s="1265"/>
      <c r="C9" s="1265"/>
      <c r="D9" s="1265"/>
      <c r="E9" s="1265"/>
      <c r="F9" s="1265"/>
      <c r="G9" s="1265"/>
      <c r="H9" s="1265"/>
      <c r="I9" s="1265"/>
      <c r="J9" s="1266"/>
    </row>
    <row r="10" spans="1:10" ht="12.75">
      <c r="A10" s="1267"/>
      <c r="B10" s="1268"/>
      <c r="C10" s="1268"/>
      <c r="D10" s="1268"/>
      <c r="E10" s="1268"/>
      <c r="F10" s="1268"/>
      <c r="G10" s="1268"/>
      <c r="H10" s="1268"/>
      <c r="I10" s="1268"/>
      <c r="J10" s="1269"/>
    </row>
    <row r="11" spans="1:10" ht="12.75">
      <c r="A11" s="1267"/>
      <c r="B11" s="1268"/>
      <c r="C11" s="1268"/>
      <c r="D11" s="1268"/>
      <c r="E11" s="1268"/>
      <c r="F11" s="1268"/>
      <c r="G11" s="1268"/>
      <c r="H11" s="1268"/>
      <c r="I11" s="1268"/>
      <c r="J11" s="1269"/>
    </row>
    <row r="12" spans="1:10" ht="12.75">
      <c r="A12" s="1267"/>
      <c r="B12" s="1268"/>
      <c r="C12" s="1268"/>
      <c r="D12" s="1268"/>
      <c r="E12" s="1268"/>
      <c r="F12" s="1268"/>
      <c r="G12" s="1268"/>
      <c r="H12" s="1268"/>
      <c r="I12" s="1268"/>
      <c r="J12" s="1269"/>
    </row>
    <row r="13" spans="1:10" ht="12.75">
      <c r="A13" s="1267"/>
      <c r="B13" s="1268"/>
      <c r="C13" s="1268"/>
      <c r="D13" s="1268"/>
      <c r="E13" s="1268"/>
      <c r="F13" s="1268"/>
      <c r="G13" s="1268"/>
      <c r="H13" s="1268"/>
      <c r="I13" s="1268"/>
      <c r="J13" s="1269"/>
    </row>
    <row r="14" spans="1:10" ht="12.75">
      <c r="A14" s="1267"/>
      <c r="B14" s="1268"/>
      <c r="C14" s="1268"/>
      <c r="D14" s="1268"/>
      <c r="E14" s="1268"/>
      <c r="F14" s="1268"/>
      <c r="G14" s="1268"/>
      <c r="H14" s="1268"/>
      <c r="I14" s="1268"/>
      <c r="J14" s="1269"/>
    </row>
    <row r="15" spans="1:10" ht="12.75">
      <c r="A15" s="1267"/>
      <c r="B15" s="1268"/>
      <c r="C15" s="1268"/>
      <c r="D15" s="1268"/>
      <c r="E15" s="1268"/>
      <c r="F15" s="1268"/>
      <c r="G15" s="1268"/>
      <c r="H15" s="1268"/>
      <c r="I15" s="1268"/>
      <c r="J15" s="1269"/>
    </row>
    <row r="16" spans="1:10" ht="12.75">
      <c r="A16" s="1267"/>
      <c r="B16" s="1268"/>
      <c r="C16" s="1268"/>
      <c r="D16" s="1268"/>
      <c r="E16" s="1268"/>
      <c r="F16" s="1268"/>
      <c r="G16" s="1268"/>
      <c r="H16" s="1268"/>
      <c r="I16" s="1268"/>
      <c r="J16" s="1269"/>
    </row>
    <row r="17" spans="1:10" ht="12.75">
      <c r="A17" s="1267"/>
      <c r="B17" s="1268"/>
      <c r="C17" s="1268"/>
      <c r="D17" s="1268"/>
      <c r="E17" s="1268"/>
      <c r="F17" s="1268"/>
      <c r="G17" s="1268"/>
      <c r="H17" s="1268"/>
      <c r="I17" s="1268"/>
      <c r="J17" s="1269"/>
    </row>
    <row r="18" spans="1:10" ht="12.75">
      <c r="A18" s="1267"/>
      <c r="B18" s="1268"/>
      <c r="C18" s="1268"/>
      <c r="D18" s="1268"/>
      <c r="E18" s="1268"/>
      <c r="F18" s="1268"/>
      <c r="G18" s="1268"/>
      <c r="H18" s="1268"/>
      <c r="I18" s="1268"/>
      <c r="J18" s="1269"/>
    </row>
    <row r="19" spans="1:10" ht="12.75">
      <c r="A19" s="1267"/>
      <c r="B19" s="1268"/>
      <c r="C19" s="1268"/>
      <c r="D19" s="1268"/>
      <c r="E19" s="1268"/>
      <c r="F19" s="1268"/>
      <c r="G19" s="1268"/>
      <c r="H19" s="1268"/>
      <c r="I19" s="1268"/>
      <c r="J19" s="1269"/>
    </row>
    <row r="20" spans="1:10" ht="12.75">
      <c r="A20" s="1267"/>
      <c r="B20" s="1268"/>
      <c r="C20" s="1268"/>
      <c r="D20" s="1268"/>
      <c r="E20" s="1268"/>
      <c r="F20" s="1268"/>
      <c r="G20" s="1268"/>
      <c r="H20" s="1268"/>
      <c r="I20" s="1268"/>
      <c r="J20" s="1269"/>
    </row>
    <row r="21" spans="1:10" ht="12.75">
      <c r="A21" s="1267"/>
      <c r="B21" s="1268"/>
      <c r="C21" s="1268"/>
      <c r="D21" s="1268"/>
      <c r="E21" s="1268"/>
      <c r="F21" s="1268"/>
      <c r="G21" s="1268"/>
      <c r="H21" s="1268"/>
      <c r="I21" s="1268"/>
      <c r="J21" s="1269"/>
    </row>
    <row r="22" spans="1:10" ht="12.75">
      <c r="A22" s="1267"/>
      <c r="B22" s="1268"/>
      <c r="C22" s="1268"/>
      <c r="D22" s="1268"/>
      <c r="E22" s="1268"/>
      <c r="F22" s="1268"/>
      <c r="G22" s="1268"/>
      <c r="H22" s="1268"/>
      <c r="I22" s="1268"/>
      <c r="J22" s="1269"/>
    </row>
    <row r="23" spans="1:10" ht="12.75">
      <c r="A23" s="1267"/>
      <c r="B23" s="1268"/>
      <c r="C23" s="1268"/>
      <c r="D23" s="1268"/>
      <c r="E23" s="1268"/>
      <c r="F23" s="1268"/>
      <c r="G23" s="1268"/>
      <c r="H23" s="1268"/>
      <c r="I23" s="1268"/>
      <c r="J23" s="1269"/>
    </row>
    <row r="24" spans="1:10" ht="12.75">
      <c r="A24" s="1267"/>
      <c r="B24" s="1268"/>
      <c r="C24" s="1268"/>
      <c r="D24" s="1268"/>
      <c r="E24" s="1268"/>
      <c r="F24" s="1268"/>
      <c r="G24" s="1268"/>
      <c r="H24" s="1268"/>
      <c r="I24" s="1268"/>
      <c r="J24" s="1269"/>
    </row>
    <row r="25" spans="1:10" ht="12.75">
      <c r="A25" s="1267"/>
      <c r="B25" s="1268"/>
      <c r="C25" s="1268"/>
      <c r="D25" s="1268"/>
      <c r="E25" s="1268"/>
      <c r="F25" s="1268"/>
      <c r="G25" s="1268"/>
      <c r="H25" s="1268"/>
      <c r="I25" s="1268"/>
      <c r="J25" s="1269"/>
    </row>
    <row r="26" spans="1:10" ht="12.75">
      <c r="A26" s="1267"/>
      <c r="B26" s="1268"/>
      <c r="C26" s="1268"/>
      <c r="D26" s="1268"/>
      <c r="E26" s="1268"/>
      <c r="F26" s="1268"/>
      <c r="G26" s="1268"/>
      <c r="H26" s="1268"/>
      <c r="I26" s="1268"/>
      <c r="J26" s="1269"/>
    </row>
    <row r="27" spans="1:10" ht="12.75">
      <c r="A27" s="1267"/>
      <c r="B27" s="1268"/>
      <c r="C27" s="1268"/>
      <c r="D27" s="1268"/>
      <c r="E27" s="1268"/>
      <c r="F27" s="1268"/>
      <c r="G27" s="1268"/>
      <c r="H27" s="1268"/>
      <c r="I27" s="1268"/>
      <c r="J27" s="1269"/>
    </row>
    <row r="28" spans="1:10" ht="13.5" thickBot="1">
      <c r="A28" s="1270"/>
      <c r="B28" s="1271"/>
      <c r="C28" s="1271"/>
      <c r="D28" s="1271"/>
      <c r="E28" s="1271"/>
      <c r="F28" s="1271"/>
      <c r="G28" s="1271"/>
      <c r="H28" s="1271"/>
      <c r="I28" s="1271"/>
      <c r="J28" s="1272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5" t="s">
        <v>800</v>
      </c>
      <c r="B31" s="11"/>
      <c r="C31" s="11"/>
      <c r="D31" s="11"/>
      <c r="E31" s="11"/>
      <c r="F31" s="11"/>
      <c r="G31" s="11"/>
      <c r="H31" s="11" t="s">
        <v>799</v>
      </c>
      <c r="I31" s="25"/>
      <c r="J31" s="55" t="s">
        <v>869</v>
      </c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8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&amp;C&amp;P+68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5" zoomScaleNormal="75" workbookViewId="0" topLeftCell="A11">
      <selection activeCell="H27" sqref="H27"/>
    </sheetView>
  </sheetViews>
  <sheetFormatPr defaultColWidth="9.00390625" defaultRowHeight="12.75"/>
  <cols>
    <col min="1" max="1" width="0.875" style="0" customWidth="1"/>
    <col min="2" max="2" width="7.125" style="0" customWidth="1"/>
    <col min="3" max="3" width="16.625" style="0" customWidth="1"/>
    <col min="4" max="4" width="37.625" style="0" customWidth="1"/>
    <col min="5" max="5" width="10.50390625" style="0" customWidth="1"/>
    <col min="6" max="8" width="20.625" style="0" customWidth="1"/>
    <col min="9" max="9" width="8.50390625" style="0" customWidth="1"/>
  </cols>
  <sheetData>
    <row r="1" spans="2:8" s="2" customFormat="1" ht="21" customHeight="1">
      <c r="B1" s="2" t="s">
        <v>795</v>
      </c>
      <c r="H1" s="105" t="s">
        <v>703</v>
      </c>
    </row>
    <row r="2" ht="12.75">
      <c r="H2" s="26"/>
    </row>
    <row r="3" ht="12.75">
      <c r="H3" s="26"/>
    </row>
    <row r="4" spans="2:8" s="885" customFormat="1" ht="21" customHeight="1">
      <c r="B4" s="1273" t="s">
        <v>781</v>
      </c>
      <c r="C4" s="1273"/>
      <c r="D4" s="1273"/>
      <c r="E4" s="1273"/>
      <c r="F4" s="1273"/>
      <c r="G4" s="1273"/>
      <c r="H4" s="1273"/>
    </row>
    <row r="5" spans="2:8" ht="12.75">
      <c r="B5" s="7" t="s">
        <v>776</v>
      </c>
      <c r="C5" s="6"/>
      <c r="D5" s="6"/>
      <c r="E5" s="6"/>
      <c r="F5" s="6"/>
      <c r="G5" s="6"/>
      <c r="H5" s="6"/>
    </row>
    <row r="6" spans="2:8" ht="13.5" thickBot="1">
      <c r="B6" s="7"/>
      <c r="C6" s="6"/>
      <c r="D6" s="6"/>
      <c r="E6" s="6"/>
      <c r="F6" s="6"/>
      <c r="G6" s="6"/>
      <c r="H6" s="6"/>
    </row>
    <row r="7" spans="2:8" s="2" customFormat="1" ht="24.75" customHeight="1">
      <c r="B7" s="121"/>
      <c r="C7" s="122"/>
      <c r="D7" s="122"/>
      <c r="E7" s="123"/>
      <c r="F7" s="124" t="s">
        <v>867</v>
      </c>
      <c r="G7" s="125"/>
      <c r="H7" s="126" t="s">
        <v>774</v>
      </c>
    </row>
    <row r="8" spans="2:8" s="2" customFormat="1" ht="24.75" customHeight="1" thickBot="1">
      <c r="B8" s="112"/>
      <c r="C8" s="109"/>
      <c r="D8" s="109"/>
      <c r="E8" s="117"/>
      <c r="F8" s="127" t="s">
        <v>777</v>
      </c>
      <c r="G8" s="128" t="s">
        <v>778</v>
      </c>
      <c r="H8" s="129" t="s">
        <v>190</v>
      </c>
    </row>
    <row r="9" spans="2:8" ht="21.75" customHeight="1">
      <c r="B9" s="30"/>
      <c r="C9" s="25"/>
      <c r="D9" s="10"/>
      <c r="E9" s="31"/>
      <c r="F9" s="60"/>
      <c r="G9" s="62"/>
      <c r="H9" s="61"/>
    </row>
    <row r="10" spans="2:8" s="54" customFormat="1" ht="29.25" customHeight="1">
      <c r="B10" s="107" t="s">
        <v>782</v>
      </c>
      <c r="C10" s="53"/>
      <c r="D10" s="53"/>
      <c r="E10" s="108"/>
      <c r="F10" s="130">
        <v>0</v>
      </c>
      <c r="G10" s="131">
        <v>0</v>
      </c>
      <c r="H10" s="132">
        <v>36</v>
      </c>
    </row>
    <row r="11" spans="2:8" s="54" customFormat="1" ht="29.25" customHeight="1">
      <c r="B11" s="107" t="s">
        <v>779</v>
      </c>
      <c r="C11" s="53" t="s">
        <v>780</v>
      </c>
      <c r="D11" s="53"/>
      <c r="E11" s="108"/>
      <c r="F11" s="130">
        <v>0</v>
      </c>
      <c r="G11" s="131">
        <v>0</v>
      </c>
      <c r="H11" s="132">
        <v>0</v>
      </c>
    </row>
    <row r="12" spans="2:8" s="54" customFormat="1" ht="29.25" customHeight="1">
      <c r="B12" s="107"/>
      <c r="C12" s="53"/>
      <c r="D12" s="53"/>
      <c r="E12" s="108"/>
      <c r="F12" s="130"/>
      <c r="G12" s="131"/>
      <c r="H12" s="132"/>
    </row>
    <row r="13" spans="2:8" s="54" customFormat="1" ht="29.25" customHeight="1">
      <c r="B13" s="107" t="s">
        <v>783</v>
      </c>
      <c r="C13" s="53"/>
      <c r="D13" s="53"/>
      <c r="E13" s="108"/>
      <c r="F13" s="130">
        <v>0</v>
      </c>
      <c r="G13" s="131">
        <v>0</v>
      </c>
      <c r="H13" s="132">
        <v>0</v>
      </c>
    </row>
    <row r="14" spans="2:8" s="54" customFormat="1" ht="29.25" customHeight="1">
      <c r="B14" s="107" t="s">
        <v>779</v>
      </c>
      <c r="C14" s="53" t="s">
        <v>780</v>
      </c>
      <c r="D14" s="53"/>
      <c r="E14" s="108"/>
      <c r="F14" s="130">
        <v>0</v>
      </c>
      <c r="G14" s="131">
        <v>0</v>
      </c>
      <c r="H14" s="132">
        <v>0</v>
      </c>
    </row>
    <row r="15" spans="2:8" s="54" customFormat="1" ht="29.25" customHeight="1">
      <c r="B15" s="107"/>
      <c r="C15" s="53"/>
      <c r="D15" s="53"/>
      <c r="E15" s="108"/>
      <c r="F15" s="130"/>
      <c r="G15" s="131"/>
      <c r="H15" s="132"/>
    </row>
    <row r="16" spans="2:8" s="54" customFormat="1" ht="29.25" customHeight="1">
      <c r="B16" s="107" t="s">
        <v>784</v>
      </c>
      <c r="C16" s="53"/>
      <c r="D16" s="53"/>
      <c r="E16" s="108"/>
      <c r="F16" s="130">
        <v>0</v>
      </c>
      <c r="G16" s="131">
        <v>0</v>
      </c>
      <c r="H16" s="132">
        <v>0</v>
      </c>
    </row>
    <row r="17" spans="2:8" s="54" customFormat="1" ht="29.25" customHeight="1">
      <c r="B17" s="107" t="s">
        <v>779</v>
      </c>
      <c r="C17" s="53" t="s">
        <v>780</v>
      </c>
      <c r="D17" s="53"/>
      <c r="E17" s="108"/>
      <c r="F17" s="130">
        <v>0</v>
      </c>
      <c r="G17" s="131">
        <v>0</v>
      </c>
      <c r="H17" s="132">
        <v>0</v>
      </c>
    </row>
    <row r="18" spans="2:8" s="54" customFormat="1" ht="29.25" customHeight="1">
      <c r="B18" s="107"/>
      <c r="C18" s="53"/>
      <c r="D18" s="53"/>
      <c r="E18" s="108"/>
      <c r="F18" s="130"/>
      <c r="G18" s="131"/>
      <c r="H18" s="132"/>
    </row>
    <row r="19" spans="2:8" s="54" customFormat="1" ht="29.25" customHeight="1">
      <c r="B19" s="107" t="s">
        <v>785</v>
      </c>
      <c r="C19" s="53"/>
      <c r="D19" s="53"/>
      <c r="E19" s="108"/>
      <c r="F19" s="130">
        <v>0</v>
      </c>
      <c r="G19" s="131">
        <v>0</v>
      </c>
      <c r="H19" s="132">
        <v>0</v>
      </c>
    </row>
    <row r="20" spans="2:8" s="54" customFormat="1" ht="29.25" customHeight="1">
      <c r="B20" s="107" t="s">
        <v>779</v>
      </c>
      <c r="C20" s="53" t="s">
        <v>780</v>
      </c>
      <c r="D20" s="53"/>
      <c r="E20" s="108"/>
      <c r="F20" s="130">
        <v>0</v>
      </c>
      <c r="G20" s="131">
        <v>0</v>
      </c>
      <c r="H20" s="132">
        <v>0</v>
      </c>
    </row>
    <row r="21" spans="2:8" s="54" customFormat="1" ht="29.25" customHeight="1">
      <c r="B21" s="107"/>
      <c r="C21" s="53"/>
      <c r="D21" s="53"/>
      <c r="E21" s="108"/>
      <c r="F21" s="130"/>
      <c r="G21" s="131"/>
      <c r="H21" s="132"/>
    </row>
    <row r="22" spans="2:8" s="54" customFormat="1" ht="29.25" customHeight="1">
      <c r="B22" s="107" t="s">
        <v>786</v>
      </c>
      <c r="C22" s="53"/>
      <c r="D22" s="53"/>
      <c r="E22" s="108"/>
      <c r="F22" s="130">
        <v>5000</v>
      </c>
      <c r="G22" s="131">
        <v>59200</v>
      </c>
      <c r="H22" s="132">
        <v>18186.54</v>
      </c>
    </row>
    <row r="23" spans="2:8" s="54" customFormat="1" ht="29.25" customHeight="1">
      <c r="B23" s="107" t="s">
        <v>779</v>
      </c>
      <c r="C23" s="53" t="s">
        <v>780</v>
      </c>
      <c r="D23" s="53"/>
      <c r="E23" s="108"/>
      <c r="F23" s="130">
        <v>0</v>
      </c>
      <c r="G23" s="131">
        <v>0</v>
      </c>
      <c r="H23" s="132">
        <v>0</v>
      </c>
    </row>
    <row r="24" spans="2:8" s="54" customFormat="1" ht="29.25" customHeight="1">
      <c r="B24" s="107"/>
      <c r="C24" s="53"/>
      <c r="D24" s="53"/>
      <c r="E24" s="108"/>
      <c r="F24" s="130"/>
      <c r="G24" s="131"/>
      <c r="H24" s="132"/>
    </row>
    <row r="25" spans="2:8" s="54" customFormat="1" ht="29.25" customHeight="1">
      <c r="B25" s="107" t="s">
        <v>787</v>
      </c>
      <c r="C25" s="53"/>
      <c r="D25" s="53"/>
      <c r="E25" s="108"/>
      <c r="F25" s="130">
        <v>193540</v>
      </c>
      <c r="G25" s="131">
        <v>251728</v>
      </c>
      <c r="H25" s="132">
        <v>262522.75</v>
      </c>
    </row>
    <row r="26" spans="2:8" s="54" customFormat="1" ht="29.25" customHeight="1">
      <c r="B26" s="107" t="s">
        <v>779</v>
      </c>
      <c r="C26" s="53" t="s">
        <v>780</v>
      </c>
      <c r="D26" s="53"/>
      <c r="E26" s="108"/>
      <c r="F26" s="130">
        <v>0</v>
      </c>
      <c r="G26" s="131">
        <v>0</v>
      </c>
      <c r="H26" s="132">
        <v>0</v>
      </c>
    </row>
    <row r="27" spans="2:8" s="54" customFormat="1" ht="29.25" customHeight="1">
      <c r="B27" s="107"/>
      <c r="C27" s="53"/>
      <c r="D27" s="53"/>
      <c r="E27" s="108"/>
      <c r="F27" s="133"/>
      <c r="G27" s="134"/>
      <c r="H27" s="132"/>
    </row>
    <row r="28" spans="2:8" s="54" customFormat="1" ht="29.25" customHeight="1">
      <c r="B28" s="107" t="s">
        <v>788</v>
      </c>
      <c r="C28" s="53"/>
      <c r="D28" s="53"/>
      <c r="E28" s="108"/>
      <c r="F28" s="130">
        <v>0</v>
      </c>
      <c r="G28" s="131">
        <v>0</v>
      </c>
      <c r="H28" s="132">
        <v>0</v>
      </c>
    </row>
    <row r="29" spans="2:8" s="54" customFormat="1" ht="29.25" customHeight="1">
      <c r="B29" s="107" t="s">
        <v>779</v>
      </c>
      <c r="C29" s="53" t="s">
        <v>780</v>
      </c>
      <c r="D29" s="53"/>
      <c r="E29" s="108"/>
      <c r="F29" s="130">
        <v>0</v>
      </c>
      <c r="G29" s="131">
        <v>0</v>
      </c>
      <c r="H29" s="132">
        <v>0</v>
      </c>
    </row>
    <row r="30" spans="2:8" s="54" customFormat="1" ht="29.25" customHeight="1">
      <c r="B30" s="107"/>
      <c r="C30" s="53"/>
      <c r="D30" s="53"/>
      <c r="E30" s="108"/>
      <c r="F30" s="133"/>
      <c r="G30" s="134"/>
      <c r="H30" s="132"/>
    </row>
    <row r="31" spans="2:8" s="54" customFormat="1" ht="29.25" customHeight="1">
      <c r="B31" s="107" t="s">
        <v>789</v>
      </c>
      <c r="C31" s="53"/>
      <c r="D31" s="53"/>
      <c r="E31" s="108"/>
      <c r="F31" s="130">
        <v>0</v>
      </c>
      <c r="G31" s="131">
        <v>0</v>
      </c>
      <c r="H31" s="132">
        <v>0</v>
      </c>
    </row>
    <row r="32" spans="2:8" s="54" customFormat="1" ht="29.25" customHeight="1">
      <c r="B32" s="107" t="s">
        <v>779</v>
      </c>
      <c r="C32" s="53" t="s">
        <v>780</v>
      </c>
      <c r="D32" s="53"/>
      <c r="E32" s="108"/>
      <c r="F32" s="130">
        <v>0</v>
      </c>
      <c r="G32" s="131">
        <v>0</v>
      </c>
      <c r="H32" s="132">
        <v>0</v>
      </c>
    </row>
    <row r="33" spans="2:8" s="54" customFormat="1" ht="29.25" customHeight="1" thickBot="1">
      <c r="B33" s="135"/>
      <c r="C33" s="114"/>
      <c r="D33" s="114"/>
      <c r="E33" s="113"/>
      <c r="F33" s="136"/>
      <c r="G33" s="137"/>
      <c r="H33" s="138"/>
    </row>
    <row r="34" spans="2:8" ht="18" customHeight="1">
      <c r="B34" s="10"/>
      <c r="C34" s="10"/>
      <c r="D34" s="10"/>
      <c r="E34" s="10"/>
      <c r="F34" s="10"/>
      <c r="G34" s="10"/>
      <c r="H34" s="10"/>
    </row>
    <row r="35" spans="2:8" ht="18" customHeight="1">
      <c r="B35" s="10"/>
      <c r="C35" s="10"/>
      <c r="D35" s="10"/>
      <c r="E35" s="10"/>
      <c r="F35" s="10"/>
      <c r="G35" s="10"/>
      <c r="H35" s="10"/>
    </row>
    <row r="36" spans="2:8" ht="18" customHeight="1">
      <c r="B36" s="10"/>
      <c r="C36" s="10"/>
      <c r="D36" s="10"/>
      <c r="E36" s="10"/>
      <c r="F36" s="10"/>
      <c r="G36" s="10"/>
      <c r="H36" s="10"/>
    </row>
    <row r="37" spans="2:8" s="54" customFormat="1" ht="18" customHeight="1">
      <c r="B37" s="53" t="s">
        <v>800</v>
      </c>
      <c r="E37" s="110" t="s">
        <v>799</v>
      </c>
      <c r="H37" s="981" t="s">
        <v>869</v>
      </c>
    </row>
    <row r="38" s="11" customFormat="1" ht="18" customHeight="1">
      <c r="B38" s="32"/>
    </row>
    <row r="39" spans="1:8" ht="12.75">
      <c r="A39" s="11"/>
      <c r="B39" s="25"/>
      <c r="C39" s="11"/>
      <c r="D39" s="11"/>
      <c r="E39" s="11"/>
      <c r="F39" s="11"/>
      <c r="H39" s="11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</sheetData>
  <mergeCells count="1">
    <mergeCell ref="B4:H4"/>
  </mergeCells>
  <printOptions horizontalCentered="1"/>
  <pageMargins left="0.984251968503937" right="0.7874015748031497" top="0.984251968503937" bottom="0.7874015748031497" header="0.7086614173228347" footer="0.5118110236220472"/>
  <pageSetup fitToHeight="1" fitToWidth="1" horizontalDpi="600" verticalDpi="600" orientation="portrait" paperSize="9" scale="62" r:id="rId1"/>
  <headerFooter alignWithMargins="0">
    <oddFooter>&amp;C&amp;14&amp;P+69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9" sqref="A9:J27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0.875" style="0" customWidth="1"/>
  </cols>
  <sheetData>
    <row r="1" ht="16.5" customHeight="1"/>
    <row r="2" spans="1:10" s="38" customFormat="1" ht="20.25" customHeight="1">
      <c r="A2" s="47" t="s">
        <v>795</v>
      </c>
      <c r="J2" s="120" t="s">
        <v>813</v>
      </c>
    </row>
    <row r="3" spans="2:10" ht="12.75">
      <c r="B3" s="48"/>
      <c r="C3" s="48"/>
      <c r="D3" s="48"/>
      <c r="E3" s="48"/>
      <c r="F3" s="48"/>
      <c r="G3" s="48"/>
      <c r="H3" s="48"/>
      <c r="I3" s="48"/>
      <c r="J3" s="36"/>
    </row>
    <row r="4" spans="1:10" ht="18" customHeight="1">
      <c r="A4" s="14" t="s">
        <v>814</v>
      </c>
      <c r="B4" s="15"/>
      <c r="C4" s="15"/>
      <c r="D4" s="15"/>
      <c r="E4" s="15"/>
      <c r="F4" s="15"/>
      <c r="G4" s="15"/>
      <c r="H4" s="15"/>
      <c r="I4" s="37"/>
      <c r="J4" s="37"/>
    </row>
    <row r="5" spans="1:10" ht="12.75" customHeight="1">
      <c r="A5" s="38"/>
      <c r="B5" s="11"/>
      <c r="C5" s="11"/>
      <c r="D5" s="11"/>
      <c r="E5" s="11"/>
      <c r="G5" s="15" t="s">
        <v>776</v>
      </c>
      <c r="H5" s="11"/>
      <c r="I5" s="37"/>
      <c r="J5" s="37"/>
    </row>
    <row r="6" spans="1:10" ht="12.75" customHeight="1" thickBot="1">
      <c r="A6" s="38"/>
      <c r="B6" s="11"/>
      <c r="C6" s="11"/>
      <c r="D6" s="11"/>
      <c r="E6" s="11"/>
      <c r="G6" s="15"/>
      <c r="H6" s="11"/>
      <c r="I6" s="37"/>
      <c r="J6" s="37"/>
    </row>
    <row r="7" spans="1:10" ht="15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5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256" t="s">
        <v>796</v>
      </c>
      <c r="B9" s="1265"/>
      <c r="C9" s="1265"/>
      <c r="D9" s="1265"/>
      <c r="E9" s="1265"/>
      <c r="F9" s="1265"/>
      <c r="G9" s="1265"/>
      <c r="H9" s="1265"/>
      <c r="I9" s="1265"/>
      <c r="J9" s="1266"/>
    </row>
    <row r="10" spans="1:10" ht="12.75">
      <c r="A10" s="1267"/>
      <c r="B10" s="1268"/>
      <c r="C10" s="1268"/>
      <c r="D10" s="1268"/>
      <c r="E10" s="1268"/>
      <c r="F10" s="1268"/>
      <c r="G10" s="1268"/>
      <c r="H10" s="1268"/>
      <c r="I10" s="1268"/>
      <c r="J10" s="1269"/>
    </row>
    <row r="11" spans="1:10" ht="12.75">
      <c r="A11" s="1267"/>
      <c r="B11" s="1268"/>
      <c r="C11" s="1268"/>
      <c r="D11" s="1268"/>
      <c r="E11" s="1268"/>
      <c r="F11" s="1268"/>
      <c r="G11" s="1268"/>
      <c r="H11" s="1268"/>
      <c r="I11" s="1268"/>
      <c r="J11" s="1269"/>
    </row>
    <row r="12" spans="1:10" ht="12.75">
      <c r="A12" s="1267"/>
      <c r="B12" s="1268"/>
      <c r="C12" s="1268"/>
      <c r="D12" s="1268"/>
      <c r="E12" s="1268"/>
      <c r="F12" s="1268"/>
      <c r="G12" s="1268"/>
      <c r="H12" s="1268"/>
      <c r="I12" s="1268"/>
      <c r="J12" s="1269"/>
    </row>
    <row r="13" spans="1:10" ht="12.75">
      <c r="A13" s="1267"/>
      <c r="B13" s="1268"/>
      <c r="C13" s="1268"/>
      <c r="D13" s="1268"/>
      <c r="E13" s="1268"/>
      <c r="F13" s="1268"/>
      <c r="G13" s="1268"/>
      <c r="H13" s="1268"/>
      <c r="I13" s="1268"/>
      <c r="J13" s="1269"/>
    </row>
    <row r="14" spans="1:10" ht="12.75">
      <c r="A14" s="1267"/>
      <c r="B14" s="1268"/>
      <c r="C14" s="1268"/>
      <c r="D14" s="1268"/>
      <c r="E14" s="1268"/>
      <c r="F14" s="1268"/>
      <c r="G14" s="1268"/>
      <c r="H14" s="1268"/>
      <c r="I14" s="1268"/>
      <c r="J14" s="1269"/>
    </row>
    <row r="15" spans="1:10" ht="12.75">
      <c r="A15" s="1267"/>
      <c r="B15" s="1268"/>
      <c r="C15" s="1268"/>
      <c r="D15" s="1268"/>
      <c r="E15" s="1268"/>
      <c r="F15" s="1268"/>
      <c r="G15" s="1268"/>
      <c r="H15" s="1268"/>
      <c r="I15" s="1268"/>
      <c r="J15" s="1269"/>
    </row>
    <row r="16" spans="1:10" ht="12.75">
      <c r="A16" s="1267"/>
      <c r="B16" s="1268"/>
      <c r="C16" s="1268"/>
      <c r="D16" s="1268"/>
      <c r="E16" s="1268"/>
      <c r="F16" s="1268"/>
      <c r="G16" s="1268"/>
      <c r="H16" s="1268"/>
      <c r="I16" s="1268"/>
      <c r="J16" s="1269"/>
    </row>
    <row r="17" spans="1:10" ht="12.75">
      <c r="A17" s="1267"/>
      <c r="B17" s="1268"/>
      <c r="C17" s="1268"/>
      <c r="D17" s="1268"/>
      <c r="E17" s="1268"/>
      <c r="F17" s="1268"/>
      <c r="G17" s="1268"/>
      <c r="H17" s="1268"/>
      <c r="I17" s="1268"/>
      <c r="J17" s="1269"/>
    </row>
    <row r="18" spans="1:10" ht="12.75">
      <c r="A18" s="1267"/>
      <c r="B18" s="1268"/>
      <c r="C18" s="1268"/>
      <c r="D18" s="1268"/>
      <c r="E18" s="1268"/>
      <c r="F18" s="1268"/>
      <c r="G18" s="1268"/>
      <c r="H18" s="1268"/>
      <c r="I18" s="1268"/>
      <c r="J18" s="1269"/>
    </row>
    <row r="19" spans="1:10" ht="12.75">
      <c r="A19" s="1267"/>
      <c r="B19" s="1268"/>
      <c r="C19" s="1268"/>
      <c r="D19" s="1268"/>
      <c r="E19" s="1268"/>
      <c r="F19" s="1268"/>
      <c r="G19" s="1268"/>
      <c r="H19" s="1268"/>
      <c r="I19" s="1268"/>
      <c r="J19" s="1269"/>
    </row>
    <row r="20" spans="1:10" ht="12.75">
      <c r="A20" s="1267"/>
      <c r="B20" s="1268"/>
      <c r="C20" s="1268"/>
      <c r="D20" s="1268"/>
      <c r="E20" s="1268"/>
      <c r="F20" s="1268"/>
      <c r="G20" s="1268"/>
      <c r="H20" s="1268"/>
      <c r="I20" s="1268"/>
      <c r="J20" s="1269"/>
    </row>
    <row r="21" spans="1:10" ht="12.75">
      <c r="A21" s="1267"/>
      <c r="B21" s="1268"/>
      <c r="C21" s="1268"/>
      <c r="D21" s="1268"/>
      <c r="E21" s="1268"/>
      <c r="F21" s="1268"/>
      <c r="G21" s="1268"/>
      <c r="H21" s="1268"/>
      <c r="I21" s="1268"/>
      <c r="J21" s="1269"/>
    </row>
    <row r="22" spans="1:10" ht="12.75">
      <c r="A22" s="1267"/>
      <c r="B22" s="1268"/>
      <c r="C22" s="1268"/>
      <c r="D22" s="1268"/>
      <c r="E22" s="1268"/>
      <c r="F22" s="1268"/>
      <c r="G22" s="1268"/>
      <c r="H22" s="1268"/>
      <c r="I22" s="1268"/>
      <c r="J22" s="1269"/>
    </row>
    <row r="23" spans="1:10" ht="12.75">
      <c r="A23" s="1267"/>
      <c r="B23" s="1268"/>
      <c r="C23" s="1268"/>
      <c r="D23" s="1268"/>
      <c r="E23" s="1268"/>
      <c r="F23" s="1268"/>
      <c r="G23" s="1268"/>
      <c r="H23" s="1268"/>
      <c r="I23" s="1268"/>
      <c r="J23" s="1269"/>
    </row>
    <row r="24" spans="1:10" ht="12.75">
      <c r="A24" s="1267"/>
      <c r="B24" s="1268"/>
      <c r="C24" s="1268"/>
      <c r="D24" s="1268"/>
      <c r="E24" s="1268"/>
      <c r="F24" s="1268"/>
      <c r="G24" s="1268"/>
      <c r="H24" s="1268"/>
      <c r="I24" s="1268"/>
      <c r="J24" s="1269"/>
    </row>
    <row r="25" spans="1:10" ht="12.75">
      <c r="A25" s="1267"/>
      <c r="B25" s="1268"/>
      <c r="C25" s="1268"/>
      <c r="D25" s="1268"/>
      <c r="E25" s="1268"/>
      <c r="F25" s="1268"/>
      <c r="G25" s="1268"/>
      <c r="H25" s="1268"/>
      <c r="I25" s="1268"/>
      <c r="J25" s="1269"/>
    </row>
    <row r="26" spans="1:10" ht="12.75">
      <c r="A26" s="1267"/>
      <c r="B26" s="1268"/>
      <c r="C26" s="1268"/>
      <c r="D26" s="1268"/>
      <c r="E26" s="1268"/>
      <c r="F26" s="1268"/>
      <c r="G26" s="1268"/>
      <c r="H26" s="1268"/>
      <c r="I26" s="1268"/>
      <c r="J26" s="1269"/>
    </row>
    <row r="27" spans="1:10" ht="13.5" thickBot="1">
      <c r="A27" s="1270"/>
      <c r="B27" s="1271"/>
      <c r="C27" s="1271"/>
      <c r="D27" s="1271"/>
      <c r="E27" s="1271"/>
      <c r="F27" s="1271"/>
      <c r="G27" s="1271"/>
      <c r="H27" s="1271"/>
      <c r="I27" s="1271"/>
      <c r="J27" s="1272"/>
    </row>
    <row r="28" spans="1:10" ht="12.7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 t="s">
        <v>800</v>
      </c>
      <c r="B30" s="11"/>
      <c r="C30" s="11"/>
      <c r="D30" s="11"/>
      <c r="E30" s="11"/>
      <c r="F30" s="11"/>
      <c r="G30" s="11"/>
      <c r="H30" s="11" t="s">
        <v>799</v>
      </c>
      <c r="I30" s="25"/>
      <c r="J30" s="55" t="s">
        <v>869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5"/>
      <c r="J31" s="11"/>
    </row>
    <row r="32" spans="1:10" ht="12.75">
      <c r="A32" s="25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&amp;C&amp;P+70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zoomScale="70" zoomScaleNormal="70" workbookViewId="0" topLeftCell="A1">
      <selection activeCell="C19" sqref="C19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0.875" style="0" customWidth="1"/>
  </cols>
  <sheetData>
    <row r="1" ht="16.5" customHeight="1"/>
    <row r="2" spans="1:10" s="38" customFormat="1" ht="20.25" customHeight="1">
      <c r="A2" s="47" t="s">
        <v>795</v>
      </c>
      <c r="J2" s="120" t="s">
        <v>815</v>
      </c>
    </row>
    <row r="3" spans="2:10" ht="12.75">
      <c r="B3" s="48"/>
      <c r="C3" s="48"/>
      <c r="D3" s="48"/>
      <c r="E3" s="48"/>
      <c r="F3" s="48"/>
      <c r="G3" s="48"/>
      <c r="H3" s="48"/>
      <c r="I3" s="48"/>
      <c r="J3" s="36"/>
    </row>
    <row r="4" spans="1:10" ht="18" customHeight="1">
      <c r="A4" s="14" t="s">
        <v>816</v>
      </c>
      <c r="B4" s="15"/>
      <c r="C4" s="15"/>
      <c r="D4" s="15"/>
      <c r="E4" s="15"/>
      <c r="F4" s="15"/>
      <c r="G4" s="15"/>
      <c r="H4" s="15"/>
      <c r="I4" s="37"/>
      <c r="J4" s="37"/>
    </row>
    <row r="5" spans="1:10" ht="12.75" customHeight="1">
      <c r="A5" s="38"/>
      <c r="B5" s="11"/>
      <c r="C5" s="11"/>
      <c r="D5" s="11"/>
      <c r="E5" s="11"/>
      <c r="G5" s="15" t="s">
        <v>776</v>
      </c>
      <c r="H5" s="11"/>
      <c r="I5" s="37"/>
      <c r="J5" s="37"/>
    </row>
    <row r="6" spans="1:10" ht="12.75" customHeight="1" thickBot="1">
      <c r="A6" s="38"/>
      <c r="B6" s="11"/>
      <c r="C6" s="11"/>
      <c r="D6" s="11"/>
      <c r="E6" s="11"/>
      <c r="G6" s="15"/>
      <c r="H6" s="11"/>
      <c r="I6" s="37"/>
      <c r="J6" s="37"/>
    </row>
    <row r="7" spans="1:10" ht="15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5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24.75" customHeight="1">
      <c r="A9" s="1054" t="s">
        <v>531</v>
      </c>
      <c r="B9" s="25"/>
      <c r="C9" s="25"/>
      <c r="D9" s="1042"/>
      <c r="E9" s="64">
        <v>0</v>
      </c>
      <c r="F9" s="9">
        <v>0</v>
      </c>
      <c r="G9" s="9">
        <v>36</v>
      </c>
      <c r="H9" s="1041"/>
      <c r="I9" s="1040" t="s">
        <v>250</v>
      </c>
      <c r="J9" s="1042"/>
    </row>
    <row r="10" spans="1:10" ht="24.75" customHeight="1">
      <c r="A10" s="1043"/>
      <c r="B10" s="1044"/>
      <c r="C10" s="1044"/>
      <c r="D10" s="1049"/>
      <c r="E10" s="116"/>
      <c r="F10" s="1055"/>
      <c r="G10" s="1055"/>
      <c r="H10" s="1047"/>
      <c r="I10" s="1044"/>
      <c r="J10" s="1049"/>
    </row>
    <row r="11" spans="1:10" s="1062" customFormat="1" ht="42" customHeight="1" thickBot="1">
      <c r="A11" s="1056" t="s">
        <v>775</v>
      </c>
      <c r="B11" s="1057"/>
      <c r="C11" s="1057"/>
      <c r="D11" s="1058"/>
      <c r="E11" s="1059">
        <f>SUM(E9:E10)</f>
        <v>0</v>
      </c>
      <c r="F11" s="1060">
        <f>SUM(F9:F10)</f>
        <v>0</v>
      </c>
      <c r="G11" s="1060">
        <f>SUM(G9:G10)</f>
        <v>36</v>
      </c>
      <c r="H11" s="1061"/>
      <c r="I11" s="1057"/>
      <c r="J11" s="1058"/>
    </row>
    <row r="12" spans="1:10" ht="13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3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4.75" customHeight="1">
      <c r="A15" s="25" t="s">
        <v>526</v>
      </c>
      <c r="B15" s="11"/>
      <c r="C15" s="11"/>
      <c r="D15" s="11"/>
      <c r="E15" s="11"/>
      <c r="F15" s="11"/>
      <c r="G15" s="11" t="s">
        <v>527</v>
      </c>
      <c r="H15" s="11"/>
      <c r="I15" s="25"/>
      <c r="J15" s="55" t="s">
        <v>528</v>
      </c>
    </row>
    <row r="16" spans="1:10" ht="13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3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3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2.7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3.5" customHeight="1">
      <c r="A20" s="25"/>
      <c r="B20" s="11"/>
      <c r="C20" s="11"/>
      <c r="D20" s="11"/>
      <c r="E20" s="11"/>
      <c r="F20" s="11"/>
      <c r="G20" s="11"/>
      <c r="H20" s="11"/>
      <c r="I20" s="25"/>
      <c r="J20" s="55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25"/>
      <c r="J21" s="11"/>
    </row>
    <row r="22" spans="1:10" ht="12.75">
      <c r="A22" s="25"/>
      <c r="B22" s="11"/>
      <c r="C22" s="11"/>
      <c r="D22" s="11"/>
      <c r="E22" s="11"/>
      <c r="F22" s="11"/>
      <c r="G22" s="11"/>
      <c r="H22" s="11"/>
      <c r="I22" s="11"/>
      <c r="J22" s="1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  <headerFooter alignWithMargins="0">
    <oddFooter>&amp;C&amp;P+71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C1">
      <selection activeCell="A9" sqref="A9:J27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0.875" style="0" customWidth="1"/>
  </cols>
  <sheetData>
    <row r="1" ht="17.25" customHeight="1"/>
    <row r="2" spans="1:10" s="38" customFormat="1" ht="18" customHeight="1">
      <c r="A2" s="47" t="s">
        <v>795</v>
      </c>
      <c r="B2" s="47"/>
      <c r="C2" s="47"/>
      <c r="D2" s="47"/>
      <c r="E2" s="47"/>
      <c r="F2" s="47"/>
      <c r="G2" s="47"/>
      <c r="H2" s="47"/>
      <c r="I2" s="47"/>
      <c r="J2" s="120" t="s">
        <v>817</v>
      </c>
    </row>
    <row r="3" spans="1:10" ht="18.75" customHeight="1">
      <c r="A3" s="13"/>
      <c r="B3" s="48"/>
      <c r="C3" s="48"/>
      <c r="D3" s="48"/>
      <c r="E3" s="48"/>
      <c r="F3" s="48"/>
      <c r="G3" s="48"/>
      <c r="H3" s="48"/>
      <c r="I3" s="48"/>
      <c r="J3" s="36"/>
    </row>
    <row r="4" spans="1:10" ht="18.75" customHeight="1">
      <c r="A4" s="14" t="s">
        <v>818</v>
      </c>
      <c r="B4" s="15"/>
      <c r="C4" s="15"/>
      <c r="D4" s="15"/>
      <c r="E4" s="15"/>
      <c r="F4" s="15"/>
      <c r="G4" s="15"/>
      <c r="H4" s="15"/>
      <c r="I4" s="37"/>
      <c r="J4" s="37"/>
    </row>
    <row r="5" spans="1:10" ht="12.75">
      <c r="A5" s="38"/>
      <c r="B5" s="11"/>
      <c r="C5" s="11"/>
      <c r="D5" s="11"/>
      <c r="E5" s="11"/>
      <c r="F5" s="15"/>
      <c r="G5" s="15" t="s">
        <v>776</v>
      </c>
      <c r="H5" s="11"/>
      <c r="I5" s="37"/>
      <c r="J5" s="37"/>
    </row>
    <row r="6" spans="1:10" ht="13.5" thickBot="1">
      <c r="A6" s="38"/>
      <c r="B6" s="11"/>
      <c r="C6" s="11"/>
      <c r="D6" s="11"/>
      <c r="E6" s="11"/>
      <c r="F6" s="15"/>
      <c r="G6" s="15"/>
      <c r="H6" s="11"/>
      <c r="I6" s="37"/>
      <c r="J6" s="37"/>
    </row>
    <row r="7" spans="1:10" ht="18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256" t="s">
        <v>796</v>
      </c>
      <c r="B9" s="1265"/>
      <c r="C9" s="1265"/>
      <c r="D9" s="1265"/>
      <c r="E9" s="1265"/>
      <c r="F9" s="1265"/>
      <c r="G9" s="1265"/>
      <c r="H9" s="1265"/>
      <c r="I9" s="1265"/>
      <c r="J9" s="1266"/>
    </row>
    <row r="10" spans="1:10" ht="12.75">
      <c r="A10" s="1267"/>
      <c r="B10" s="1268"/>
      <c r="C10" s="1268"/>
      <c r="D10" s="1268"/>
      <c r="E10" s="1268"/>
      <c r="F10" s="1268"/>
      <c r="G10" s="1268"/>
      <c r="H10" s="1268"/>
      <c r="I10" s="1268"/>
      <c r="J10" s="1269"/>
    </row>
    <row r="11" spans="1:10" ht="12.75">
      <c r="A11" s="1267"/>
      <c r="B11" s="1268"/>
      <c r="C11" s="1268"/>
      <c r="D11" s="1268"/>
      <c r="E11" s="1268"/>
      <c r="F11" s="1268"/>
      <c r="G11" s="1268"/>
      <c r="H11" s="1268"/>
      <c r="I11" s="1268"/>
      <c r="J11" s="1269"/>
    </row>
    <row r="12" spans="1:10" ht="12.75">
      <c r="A12" s="1267"/>
      <c r="B12" s="1268"/>
      <c r="C12" s="1268"/>
      <c r="D12" s="1268"/>
      <c r="E12" s="1268"/>
      <c r="F12" s="1268"/>
      <c r="G12" s="1268"/>
      <c r="H12" s="1268"/>
      <c r="I12" s="1268"/>
      <c r="J12" s="1269"/>
    </row>
    <row r="13" spans="1:10" ht="12.75">
      <c r="A13" s="1267"/>
      <c r="B13" s="1268"/>
      <c r="C13" s="1268"/>
      <c r="D13" s="1268"/>
      <c r="E13" s="1268"/>
      <c r="F13" s="1268"/>
      <c r="G13" s="1268"/>
      <c r="H13" s="1268"/>
      <c r="I13" s="1268"/>
      <c r="J13" s="1269"/>
    </row>
    <row r="14" spans="1:10" ht="12.75">
      <c r="A14" s="1267"/>
      <c r="B14" s="1268"/>
      <c r="C14" s="1268"/>
      <c r="D14" s="1268"/>
      <c r="E14" s="1268"/>
      <c r="F14" s="1268"/>
      <c r="G14" s="1268"/>
      <c r="H14" s="1268"/>
      <c r="I14" s="1268"/>
      <c r="J14" s="1269"/>
    </row>
    <row r="15" spans="1:10" ht="12.75">
      <c r="A15" s="1267"/>
      <c r="B15" s="1268"/>
      <c r="C15" s="1268"/>
      <c r="D15" s="1268"/>
      <c r="E15" s="1268"/>
      <c r="F15" s="1268"/>
      <c r="G15" s="1268"/>
      <c r="H15" s="1268"/>
      <c r="I15" s="1268"/>
      <c r="J15" s="1269"/>
    </row>
    <row r="16" spans="1:10" ht="12.75">
      <c r="A16" s="1267"/>
      <c r="B16" s="1268"/>
      <c r="C16" s="1268"/>
      <c r="D16" s="1268"/>
      <c r="E16" s="1268"/>
      <c r="F16" s="1268"/>
      <c r="G16" s="1268"/>
      <c r="H16" s="1268"/>
      <c r="I16" s="1268"/>
      <c r="J16" s="1269"/>
    </row>
    <row r="17" spans="1:10" ht="12.75">
      <c r="A17" s="1267"/>
      <c r="B17" s="1268"/>
      <c r="C17" s="1268"/>
      <c r="D17" s="1268"/>
      <c r="E17" s="1268"/>
      <c r="F17" s="1268"/>
      <c r="G17" s="1268"/>
      <c r="H17" s="1268"/>
      <c r="I17" s="1268"/>
      <c r="J17" s="1269"/>
    </row>
    <row r="18" spans="1:10" ht="12.75">
      <c r="A18" s="1267"/>
      <c r="B18" s="1268"/>
      <c r="C18" s="1268"/>
      <c r="D18" s="1268"/>
      <c r="E18" s="1268"/>
      <c r="F18" s="1268"/>
      <c r="G18" s="1268"/>
      <c r="H18" s="1268"/>
      <c r="I18" s="1268"/>
      <c r="J18" s="1269"/>
    </row>
    <row r="19" spans="1:10" ht="12.75">
      <c r="A19" s="1267"/>
      <c r="B19" s="1268"/>
      <c r="C19" s="1268"/>
      <c r="D19" s="1268"/>
      <c r="E19" s="1268"/>
      <c r="F19" s="1268"/>
      <c r="G19" s="1268"/>
      <c r="H19" s="1268"/>
      <c r="I19" s="1268"/>
      <c r="J19" s="1269"/>
    </row>
    <row r="20" spans="1:10" ht="12.75">
      <c r="A20" s="1267"/>
      <c r="B20" s="1268"/>
      <c r="C20" s="1268"/>
      <c r="D20" s="1268"/>
      <c r="E20" s="1268"/>
      <c r="F20" s="1268"/>
      <c r="G20" s="1268"/>
      <c r="H20" s="1268"/>
      <c r="I20" s="1268"/>
      <c r="J20" s="1269"/>
    </row>
    <row r="21" spans="1:10" ht="12.75">
      <c r="A21" s="1267"/>
      <c r="B21" s="1268"/>
      <c r="C21" s="1268"/>
      <c r="D21" s="1268"/>
      <c r="E21" s="1268"/>
      <c r="F21" s="1268"/>
      <c r="G21" s="1268"/>
      <c r="H21" s="1268"/>
      <c r="I21" s="1268"/>
      <c r="J21" s="1269"/>
    </row>
    <row r="22" spans="1:10" ht="12.75">
      <c r="A22" s="1267"/>
      <c r="B22" s="1268"/>
      <c r="C22" s="1268"/>
      <c r="D22" s="1268"/>
      <c r="E22" s="1268"/>
      <c r="F22" s="1268"/>
      <c r="G22" s="1268"/>
      <c r="H22" s="1268"/>
      <c r="I22" s="1268"/>
      <c r="J22" s="1269"/>
    </row>
    <row r="23" spans="1:10" ht="12.75">
      <c r="A23" s="1267"/>
      <c r="B23" s="1268"/>
      <c r="C23" s="1268"/>
      <c r="D23" s="1268"/>
      <c r="E23" s="1268"/>
      <c r="F23" s="1268"/>
      <c r="G23" s="1268"/>
      <c r="H23" s="1268"/>
      <c r="I23" s="1268"/>
      <c r="J23" s="1269"/>
    </row>
    <row r="24" spans="1:10" ht="12.75">
      <c r="A24" s="1267"/>
      <c r="B24" s="1268"/>
      <c r="C24" s="1268"/>
      <c r="D24" s="1268"/>
      <c r="E24" s="1268"/>
      <c r="F24" s="1268"/>
      <c r="G24" s="1268"/>
      <c r="H24" s="1268"/>
      <c r="I24" s="1268"/>
      <c r="J24" s="1269"/>
    </row>
    <row r="25" spans="1:10" ht="12.75">
      <c r="A25" s="1267"/>
      <c r="B25" s="1268"/>
      <c r="C25" s="1268"/>
      <c r="D25" s="1268"/>
      <c r="E25" s="1268"/>
      <c r="F25" s="1268"/>
      <c r="G25" s="1268"/>
      <c r="H25" s="1268"/>
      <c r="I25" s="1268"/>
      <c r="J25" s="1269"/>
    </row>
    <row r="26" spans="1:10" ht="12.75">
      <c r="A26" s="1267"/>
      <c r="B26" s="1268"/>
      <c r="C26" s="1268"/>
      <c r="D26" s="1268"/>
      <c r="E26" s="1268"/>
      <c r="F26" s="1268"/>
      <c r="G26" s="1268"/>
      <c r="H26" s="1268"/>
      <c r="I26" s="1268"/>
      <c r="J26" s="1269"/>
    </row>
    <row r="27" spans="1:10" ht="13.5" thickBot="1">
      <c r="A27" s="1270"/>
      <c r="B27" s="1271"/>
      <c r="C27" s="1271"/>
      <c r="D27" s="1271"/>
      <c r="E27" s="1271"/>
      <c r="F27" s="1271"/>
      <c r="G27" s="1271"/>
      <c r="H27" s="1271"/>
      <c r="I27" s="1271"/>
      <c r="J27" s="1272"/>
    </row>
    <row r="28" spans="1:10" ht="12.7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 t="s">
        <v>800</v>
      </c>
      <c r="B30" s="11"/>
      <c r="C30" s="11"/>
      <c r="D30" s="11"/>
      <c r="E30" s="11"/>
      <c r="F30" s="11"/>
      <c r="G30" s="11"/>
      <c r="H30" s="11" t="s">
        <v>799</v>
      </c>
      <c r="I30" s="25"/>
      <c r="J30" s="55" t="s">
        <v>869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5"/>
      <c r="J31" s="11"/>
    </row>
    <row r="32" spans="1:10" ht="12.75">
      <c r="A32" s="25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tabSelected="1" zoomScale="75" zoomScaleNormal="75" workbookViewId="0" topLeftCell="A66">
      <selection activeCell="C71" sqref="C71"/>
    </sheetView>
  </sheetViews>
  <sheetFormatPr defaultColWidth="9.00390625" defaultRowHeight="12.75"/>
  <cols>
    <col min="1" max="1" width="15.875" style="0" customWidth="1"/>
    <col min="2" max="2" width="84.50390625" style="0" customWidth="1"/>
    <col min="3" max="3" width="11.375" style="0" customWidth="1"/>
  </cols>
  <sheetData>
    <row r="2" ht="16.5" customHeight="1">
      <c r="B2" s="66" t="s">
        <v>715</v>
      </c>
    </row>
    <row r="3" ht="16.5" customHeight="1"/>
    <row r="4" ht="16.5" customHeight="1"/>
    <row r="5" ht="16.5" customHeight="1"/>
    <row r="6" ht="16.5" customHeight="1">
      <c r="A6" s="2" t="s">
        <v>732</v>
      </c>
    </row>
    <row r="7" spans="1:3" ht="16.5" customHeight="1" thickBot="1">
      <c r="A7" s="2"/>
      <c r="C7" s="65" t="s">
        <v>716</v>
      </c>
    </row>
    <row r="8" spans="1:3" ht="29.25" customHeight="1">
      <c r="A8" s="67" t="s">
        <v>733</v>
      </c>
      <c r="B8" s="83" t="s">
        <v>740</v>
      </c>
      <c r="C8" s="68">
        <v>1</v>
      </c>
    </row>
    <row r="9" spans="1:3" ht="30" customHeight="1">
      <c r="A9" s="69" t="s">
        <v>734</v>
      </c>
      <c r="B9" s="84" t="s">
        <v>773</v>
      </c>
      <c r="C9" s="70">
        <v>3</v>
      </c>
    </row>
    <row r="10" spans="1:3" ht="20.25" customHeight="1">
      <c r="A10" s="69" t="s">
        <v>735</v>
      </c>
      <c r="B10" s="85" t="s">
        <v>741</v>
      </c>
      <c r="C10" s="70">
        <v>30</v>
      </c>
    </row>
    <row r="11" spans="1:3" ht="20.25" customHeight="1">
      <c r="A11" s="69" t="s">
        <v>736</v>
      </c>
      <c r="B11" s="86" t="s">
        <v>742</v>
      </c>
      <c r="C11" s="75">
        <v>36</v>
      </c>
    </row>
    <row r="12" spans="1:3" ht="20.25" customHeight="1">
      <c r="A12" s="81" t="s">
        <v>737</v>
      </c>
      <c r="B12" s="86" t="s">
        <v>746</v>
      </c>
      <c r="C12" s="75">
        <v>42</v>
      </c>
    </row>
    <row r="13" spans="1:3" ht="20.25" customHeight="1">
      <c r="A13" s="73" t="s">
        <v>738</v>
      </c>
      <c r="B13" s="86" t="s">
        <v>747</v>
      </c>
      <c r="C13" s="75">
        <v>44</v>
      </c>
    </row>
    <row r="14" spans="1:3" ht="20.25" customHeight="1">
      <c r="A14" s="73" t="s">
        <v>739</v>
      </c>
      <c r="B14" s="86" t="s">
        <v>748</v>
      </c>
      <c r="C14" s="75">
        <v>46</v>
      </c>
    </row>
    <row r="15" spans="1:3" ht="20.25" customHeight="1" thickBot="1">
      <c r="A15" s="82" t="s">
        <v>749</v>
      </c>
      <c r="B15" s="87" t="s">
        <v>750</v>
      </c>
      <c r="C15" s="88">
        <v>48</v>
      </c>
    </row>
    <row r="16" ht="16.5" customHeight="1">
      <c r="C16" s="3"/>
    </row>
    <row r="17" ht="16.5" customHeight="1">
      <c r="C17" s="3"/>
    </row>
    <row r="18" spans="1:3" ht="16.5" customHeight="1">
      <c r="A18" s="2" t="s">
        <v>751</v>
      </c>
      <c r="C18" s="3"/>
    </row>
    <row r="19" spans="1:3" ht="16.5" customHeight="1" thickBot="1">
      <c r="A19" s="2"/>
      <c r="C19" s="3"/>
    </row>
    <row r="20" spans="1:3" ht="20.25" customHeight="1">
      <c r="A20" s="976" t="s">
        <v>717</v>
      </c>
      <c r="B20" s="89" t="s">
        <v>752</v>
      </c>
      <c r="C20" s="68">
        <v>50</v>
      </c>
    </row>
    <row r="21" spans="1:3" ht="20.25" customHeight="1">
      <c r="A21" s="977" t="s">
        <v>718</v>
      </c>
      <c r="B21" s="86" t="s">
        <v>753</v>
      </c>
      <c r="C21" s="75">
        <v>56</v>
      </c>
    </row>
    <row r="22" spans="1:3" ht="20.25" customHeight="1">
      <c r="A22" s="978" t="s">
        <v>719</v>
      </c>
      <c r="B22" s="90" t="s">
        <v>754</v>
      </c>
      <c r="C22" s="76">
        <v>58</v>
      </c>
    </row>
    <row r="23" spans="1:3" ht="20.25" customHeight="1">
      <c r="A23" s="979" t="s">
        <v>720</v>
      </c>
      <c r="B23" s="91" t="s">
        <v>755</v>
      </c>
      <c r="C23" s="92">
        <v>59</v>
      </c>
    </row>
    <row r="24" spans="1:3" ht="45" customHeight="1">
      <c r="A24" s="980" t="s">
        <v>721</v>
      </c>
      <c r="B24" s="84" t="s">
        <v>756</v>
      </c>
      <c r="C24" s="72">
        <v>61</v>
      </c>
    </row>
    <row r="25" spans="1:3" ht="20.25" customHeight="1">
      <c r="A25" s="73" t="s">
        <v>825</v>
      </c>
      <c r="B25" s="93" t="s">
        <v>794</v>
      </c>
      <c r="C25" s="72">
        <v>62</v>
      </c>
    </row>
    <row r="26" spans="1:3" ht="20.25" customHeight="1">
      <c r="A26" s="73" t="s">
        <v>826</v>
      </c>
      <c r="B26" s="94" t="s">
        <v>797</v>
      </c>
      <c r="C26" s="72">
        <v>63</v>
      </c>
    </row>
    <row r="27" spans="1:9" ht="20.25" customHeight="1">
      <c r="A27" s="73" t="s">
        <v>827</v>
      </c>
      <c r="B27" s="95" t="s">
        <v>831</v>
      </c>
      <c r="C27" s="72">
        <v>64</v>
      </c>
      <c r="D27" s="5"/>
      <c r="E27" s="5"/>
      <c r="F27" s="5"/>
      <c r="G27" s="5"/>
      <c r="H27" s="5"/>
      <c r="I27" s="5"/>
    </row>
    <row r="28" spans="1:3" ht="20.25" customHeight="1">
      <c r="A28" s="73" t="s">
        <v>828</v>
      </c>
      <c r="B28" s="93" t="s">
        <v>802</v>
      </c>
      <c r="C28" s="72">
        <v>65</v>
      </c>
    </row>
    <row r="29" spans="1:3" ht="30" customHeight="1">
      <c r="A29" s="73" t="s">
        <v>829</v>
      </c>
      <c r="B29" s="95" t="s">
        <v>804</v>
      </c>
      <c r="C29" s="72">
        <v>66</v>
      </c>
    </row>
    <row r="30" spans="1:3" ht="30" customHeight="1">
      <c r="A30" s="73" t="s">
        <v>830</v>
      </c>
      <c r="B30" s="95" t="s">
        <v>806</v>
      </c>
      <c r="C30" s="72">
        <v>67</v>
      </c>
    </row>
    <row r="31" spans="1:3" ht="30" customHeight="1">
      <c r="A31" s="73" t="s">
        <v>832</v>
      </c>
      <c r="B31" s="95" t="s">
        <v>810</v>
      </c>
      <c r="C31" s="72">
        <v>68</v>
      </c>
    </row>
    <row r="32" spans="1:3" ht="30" customHeight="1">
      <c r="A32" s="73" t="s">
        <v>833</v>
      </c>
      <c r="B32" s="95" t="s">
        <v>812</v>
      </c>
      <c r="C32" s="72">
        <v>69</v>
      </c>
    </row>
    <row r="33" spans="1:3" ht="20.25" customHeight="1">
      <c r="A33" s="977" t="s">
        <v>722</v>
      </c>
      <c r="B33" s="86" t="s">
        <v>757</v>
      </c>
      <c r="C33" s="72">
        <v>70</v>
      </c>
    </row>
    <row r="34" spans="1:3" ht="20.25" customHeight="1">
      <c r="A34" s="73" t="s">
        <v>813</v>
      </c>
      <c r="B34" s="86" t="s">
        <v>814</v>
      </c>
      <c r="C34" s="70">
        <v>71</v>
      </c>
    </row>
    <row r="35" spans="1:3" ht="20.25" customHeight="1">
      <c r="A35" s="73" t="s">
        <v>815</v>
      </c>
      <c r="B35" s="86" t="s">
        <v>816</v>
      </c>
      <c r="C35" s="70">
        <v>72</v>
      </c>
    </row>
    <row r="36" spans="1:3" ht="20.25" customHeight="1">
      <c r="A36" s="73" t="s">
        <v>817</v>
      </c>
      <c r="B36" s="86" t="s">
        <v>818</v>
      </c>
      <c r="C36" s="70">
        <v>73</v>
      </c>
    </row>
    <row r="37" spans="1:3" ht="20.25" customHeight="1">
      <c r="A37" s="73" t="s">
        <v>819</v>
      </c>
      <c r="B37" s="86" t="s">
        <v>820</v>
      </c>
      <c r="C37" s="70">
        <v>74</v>
      </c>
    </row>
    <row r="38" spans="1:3" ht="20.25" customHeight="1">
      <c r="A38" s="71" t="s">
        <v>758</v>
      </c>
      <c r="B38" s="85" t="s">
        <v>759</v>
      </c>
      <c r="C38" s="70">
        <v>75</v>
      </c>
    </row>
    <row r="39" spans="1:3" ht="20.25" customHeight="1">
      <c r="A39" s="71" t="s">
        <v>760</v>
      </c>
      <c r="B39" s="85" t="s">
        <v>761</v>
      </c>
      <c r="C39" s="70">
        <v>76</v>
      </c>
    </row>
    <row r="40" spans="1:3" ht="20.25" customHeight="1">
      <c r="A40" s="74" t="s">
        <v>821</v>
      </c>
      <c r="B40" s="86" t="s">
        <v>822</v>
      </c>
      <c r="C40" s="75">
        <v>80</v>
      </c>
    </row>
    <row r="41" spans="1:3" ht="20.25" customHeight="1">
      <c r="A41" s="69" t="s">
        <v>823</v>
      </c>
      <c r="B41" s="86" t="s">
        <v>824</v>
      </c>
      <c r="C41" s="75">
        <v>81</v>
      </c>
    </row>
    <row r="42" spans="1:3" ht="27.75" customHeight="1">
      <c r="A42" s="69" t="s">
        <v>723</v>
      </c>
      <c r="B42" s="96" t="s">
        <v>762</v>
      </c>
      <c r="C42" s="75">
        <v>82</v>
      </c>
    </row>
    <row r="43" spans="1:3" ht="24.75" customHeight="1" thickBot="1">
      <c r="A43" s="80" t="s">
        <v>724</v>
      </c>
      <c r="B43" s="97" t="s">
        <v>763</v>
      </c>
      <c r="C43" s="88">
        <v>83</v>
      </c>
    </row>
    <row r="53" ht="15">
      <c r="A53" s="2" t="s">
        <v>764</v>
      </c>
    </row>
    <row r="54" spans="1:3" ht="15.75" thickBot="1">
      <c r="A54" s="2"/>
      <c r="C54" s="77" t="s">
        <v>767</v>
      </c>
    </row>
    <row r="55" spans="1:3" ht="20.25" customHeight="1">
      <c r="A55" s="79" t="s">
        <v>725</v>
      </c>
      <c r="B55" s="89" t="s">
        <v>834</v>
      </c>
      <c r="C55" s="68">
        <v>84</v>
      </c>
    </row>
    <row r="56" spans="1:3" ht="20.25" customHeight="1">
      <c r="A56" s="73" t="s">
        <v>521</v>
      </c>
      <c r="B56" s="86" t="s">
        <v>835</v>
      </c>
      <c r="C56" s="75">
        <v>85</v>
      </c>
    </row>
    <row r="57" spans="1:3" ht="20.25" customHeight="1">
      <c r="A57" s="978" t="s">
        <v>726</v>
      </c>
      <c r="B57" s="98" t="s">
        <v>836</v>
      </c>
      <c r="C57" s="76">
        <v>86</v>
      </c>
    </row>
    <row r="58" spans="1:3" ht="20.25" customHeight="1">
      <c r="A58" s="71" t="s">
        <v>838</v>
      </c>
      <c r="B58" s="85" t="s">
        <v>837</v>
      </c>
      <c r="C58" s="70">
        <v>87</v>
      </c>
    </row>
    <row r="59" spans="1:3" ht="30" customHeight="1">
      <c r="A59" s="74" t="s">
        <v>727</v>
      </c>
      <c r="B59" s="98" t="s">
        <v>839</v>
      </c>
      <c r="C59" s="76">
        <v>88</v>
      </c>
    </row>
    <row r="60" spans="1:3" ht="30" customHeight="1">
      <c r="A60" s="71" t="s">
        <v>728</v>
      </c>
      <c r="B60" s="84" t="s">
        <v>840</v>
      </c>
      <c r="C60" s="70">
        <v>89</v>
      </c>
    </row>
    <row r="61" spans="1:3" ht="27.75" customHeight="1">
      <c r="A61" s="71" t="s">
        <v>841</v>
      </c>
      <c r="B61" s="84" t="s">
        <v>522</v>
      </c>
      <c r="C61" s="70">
        <v>90</v>
      </c>
    </row>
    <row r="62" spans="1:3" ht="20.25" customHeight="1">
      <c r="A62" s="71" t="s">
        <v>842</v>
      </c>
      <c r="B62" s="84" t="s">
        <v>523</v>
      </c>
      <c r="C62" s="70">
        <v>93</v>
      </c>
    </row>
    <row r="63" spans="1:3" ht="20.25" customHeight="1">
      <c r="A63" s="71" t="s">
        <v>729</v>
      </c>
      <c r="B63" s="85" t="s">
        <v>843</v>
      </c>
      <c r="C63" s="70">
        <v>153</v>
      </c>
    </row>
    <row r="64" spans="1:3" ht="20.25" customHeight="1">
      <c r="A64" s="71" t="s">
        <v>765</v>
      </c>
      <c r="B64" s="85" t="s">
        <v>844</v>
      </c>
      <c r="C64" s="70">
        <v>154</v>
      </c>
    </row>
    <row r="65" spans="1:3" ht="20.25" customHeight="1">
      <c r="A65" s="71" t="s">
        <v>766</v>
      </c>
      <c r="B65" s="84" t="s">
        <v>845</v>
      </c>
      <c r="C65" s="70">
        <v>155</v>
      </c>
    </row>
    <row r="66" spans="1:3" ht="20.25" customHeight="1">
      <c r="A66" s="71" t="s">
        <v>520</v>
      </c>
      <c r="B66" s="84" t="s">
        <v>846</v>
      </c>
      <c r="C66" s="70">
        <v>156</v>
      </c>
    </row>
    <row r="67" spans="1:3" ht="27.75" customHeight="1">
      <c r="A67" s="71" t="s">
        <v>847</v>
      </c>
      <c r="B67" s="84" t="s">
        <v>848</v>
      </c>
      <c r="C67" s="70">
        <v>157</v>
      </c>
    </row>
    <row r="68" spans="1:3" ht="20.25" customHeight="1">
      <c r="A68" s="71" t="s">
        <v>849</v>
      </c>
      <c r="B68" s="84" t="s">
        <v>850</v>
      </c>
      <c r="C68" s="70">
        <v>158</v>
      </c>
    </row>
    <row r="69" spans="1:3" ht="20.25" customHeight="1">
      <c r="A69" s="71" t="s">
        <v>713</v>
      </c>
      <c r="B69" s="85" t="s">
        <v>851</v>
      </c>
      <c r="C69" s="70">
        <v>159</v>
      </c>
    </row>
    <row r="70" spans="1:3" ht="27" customHeight="1">
      <c r="A70" s="71" t="s">
        <v>852</v>
      </c>
      <c r="B70" s="84" t="s">
        <v>853</v>
      </c>
      <c r="C70" s="70">
        <v>160</v>
      </c>
    </row>
    <row r="71" spans="1:3" ht="27" customHeight="1">
      <c r="A71" s="78" t="s">
        <v>854</v>
      </c>
      <c r="B71" s="96" t="s">
        <v>976</v>
      </c>
      <c r="C71" s="75">
        <v>161</v>
      </c>
    </row>
    <row r="72" spans="1:3" ht="30" customHeight="1">
      <c r="A72" s="71" t="s">
        <v>855</v>
      </c>
      <c r="B72" s="84" t="s">
        <v>508</v>
      </c>
      <c r="C72" s="70">
        <v>162</v>
      </c>
    </row>
    <row r="73" spans="1:3" ht="30" customHeight="1">
      <c r="A73" s="73" t="s">
        <v>857</v>
      </c>
      <c r="B73" s="96" t="s">
        <v>856</v>
      </c>
      <c r="C73" s="75">
        <v>163</v>
      </c>
    </row>
    <row r="74" spans="1:3" ht="30" customHeight="1">
      <c r="A74" s="71" t="s">
        <v>858</v>
      </c>
      <c r="B74" s="84" t="s">
        <v>866</v>
      </c>
      <c r="C74" s="70">
        <v>164</v>
      </c>
    </row>
    <row r="75" spans="1:3" ht="30" customHeight="1">
      <c r="A75" s="980" t="s">
        <v>865</v>
      </c>
      <c r="B75" s="84" t="s">
        <v>509</v>
      </c>
      <c r="C75" s="70">
        <v>165</v>
      </c>
    </row>
    <row r="76" spans="1:3" ht="20.25" customHeight="1">
      <c r="A76" s="73" t="s">
        <v>768</v>
      </c>
      <c r="B76" s="96" t="s">
        <v>772</v>
      </c>
      <c r="C76" s="75">
        <v>166</v>
      </c>
    </row>
    <row r="77" spans="1:3" ht="20.25" customHeight="1">
      <c r="A77" s="71" t="s">
        <v>769</v>
      </c>
      <c r="B77" s="84" t="s">
        <v>860</v>
      </c>
      <c r="C77" s="70">
        <v>167</v>
      </c>
    </row>
    <row r="78" spans="1:3" ht="20.25" customHeight="1">
      <c r="A78" s="74" t="s">
        <v>770</v>
      </c>
      <c r="B78" s="98" t="s">
        <v>861</v>
      </c>
      <c r="C78" s="76">
        <v>168</v>
      </c>
    </row>
    <row r="79" spans="1:3" ht="20.25" customHeight="1">
      <c r="A79" s="980" t="s">
        <v>771</v>
      </c>
      <c r="B79" s="84" t="s">
        <v>862</v>
      </c>
      <c r="C79" s="70">
        <v>169</v>
      </c>
    </row>
    <row r="80" spans="1:3" ht="26.25" customHeight="1">
      <c r="A80" s="980" t="s">
        <v>859</v>
      </c>
      <c r="B80" s="84" t="s">
        <v>13</v>
      </c>
      <c r="C80" s="70">
        <v>170</v>
      </c>
    </row>
    <row r="81" spans="1:3" ht="20.25" customHeight="1" thickBot="1">
      <c r="A81" s="99" t="s">
        <v>730</v>
      </c>
      <c r="B81" s="87" t="s">
        <v>863</v>
      </c>
      <c r="C81" s="88">
        <v>171</v>
      </c>
    </row>
  </sheetData>
  <printOptions horizontalCentered="1"/>
  <pageMargins left="1.1811023622047245" right="0.7874015748031497" top="1.1811023622047245" bottom="1.1811023622047245" header="0.5118110236220472" footer="0.5118110236220472"/>
  <pageSetup fitToHeight="2" fitToWidth="1" horizontalDpi="300" verticalDpi="3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A1">
      <selection activeCell="A9" sqref="A9:J27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0.875" style="0" customWidth="1"/>
  </cols>
  <sheetData>
    <row r="1" ht="15.75" customHeight="1"/>
    <row r="2" spans="1:10" s="38" customFormat="1" ht="18.75" customHeight="1">
      <c r="A2" s="47" t="s">
        <v>795</v>
      </c>
      <c r="J2" s="120" t="s">
        <v>819</v>
      </c>
    </row>
    <row r="3" spans="2:10" ht="12.75">
      <c r="B3" s="48"/>
      <c r="C3" s="48"/>
      <c r="D3" s="48"/>
      <c r="E3" s="48"/>
      <c r="F3" s="48"/>
      <c r="G3" s="48"/>
      <c r="H3" s="48"/>
      <c r="I3" s="48"/>
      <c r="J3" s="36"/>
    </row>
    <row r="4" spans="1:10" ht="18" customHeight="1">
      <c r="A4" s="14" t="s">
        <v>820</v>
      </c>
      <c r="B4" s="15"/>
      <c r="C4" s="15"/>
      <c r="D4" s="15"/>
      <c r="E4" s="15"/>
      <c r="F4" s="15"/>
      <c r="G4" s="15"/>
      <c r="H4" s="15"/>
      <c r="I4" s="37"/>
      <c r="J4" s="37"/>
    </row>
    <row r="5" spans="1:10" ht="12.75" customHeight="1">
      <c r="A5" s="38"/>
      <c r="B5" s="11"/>
      <c r="C5" s="11"/>
      <c r="D5" s="11"/>
      <c r="E5" s="11"/>
      <c r="G5" s="15" t="s">
        <v>776</v>
      </c>
      <c r="H5" s="11"/>
      <c r="I5" s="37"/>
      <c r="J5" s="37"/>
    </row>
    <row r="6" spans="1:10" ht="12.75" customHeight="1" thickBot="1">
      <c r="A6" s="38"/>
      <c r="B6" s="11"/>
      <c r="C6" s="11"/>
      <c r="D6" s="11"/>
      <c r="E6" s="11"/>
      <c r="G6" s="15"/>
      <c r="H6" s="11"/>
      <c r="I6" s="37"/>
      <c r="J6" s="37"/>
    </row>
    <row r="7" spans="1:10" ht="15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5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256" t="s">
        <v>796</v>
      </c>
      <c r="B9" s="1265"/>
      <c r="C9" s="1265"/>
      <c r="D9" s="1265"/>
      <c r="E9" s="1265"/>
      <c r="F9" s="1265"/>
      <c r="G9" s="1265"/>
      <c r="H9" s="1265"/>
      <c r="I9" s="1265"/>
      <c r="J9" s="1266"/>
    </row>
    <row r="10" spans="1:10" ht="12.75">
      <c r="A10" s="1267"/>
      <c r="B10" s="1268"/>
      <c r="C10" s="1268"/>
      <c r="D10" s="1268"/>
      <c r="E10" s="1268"/>
      <c r="F10" s="1268"/>
      <c r="G10" s="1268"/>
      <c r="H10" s="1268"/>
      <c r="I10" s="1268"/>
      <c r="J10" s="1269"/>
    </row>
    <row r="11" spans="1:10" ht="12.75">
      <c r="A11" s="1267"/>
      <c r="B11" s="1268"/>
      <c r="C11" s="1268"/>
      <c r="D11" s="1268"/>
      <c r="E11" s="1268"/>
      <c r="F11" s="1268"/>
      <c r="G11" s="1268"/>
      <c r="H11" s="1268"/>
      <c r="I11" s="1268"/>
      <c r="J11" s="1269"/>
    </row>
    <row r="12" spans="1:10" ht="12.75">
      <c r="A12" s="1267"/>
      <c r="B12" s="1268"/>
      <c r="C12" s="1268"/>
      <c r="D12" s="1268"/>
      <c r="E12" s="1268"/>
      <c r="F12" s="1268"/>
      <c r="G12" s="1268"/>
      <c r="H12" s="1268"/>
      <c r="I12" s="1268"/>
      <c r="J12" s="1269"/>
    </row>
    <row r="13" spans="1:10" ht="12.75">
      <c r="A13" s="1267"/>
      <c r="B13" s="1268"/>
      <c r="C13" s="1268"/>
      <c r="D13" s="1268"/>
      <c r="E13" s="1268"/>
      <c r="F13" s="1268"/>
      <c r="G13" s="1268"/>
      <c r="H13" s="1268"/>
      <c r="I13" s="1268"/>
      <c r="J13" s="1269"/>
    </row>
    <row r="14" spans="1:10" ht="12.75">
      <c r="A14" s="1267"/>
      <c r="B14" s="1268"/>
      <c r="C14" s="1268"/>
      <c r="D14" s="1268"/>
      <c r="E14" s="1268"/>
      <c r="F14" s="1268"/>
      <c r="G14" s="1268"/>
      <c r="H14" s="1268"/>
      <c r="I14" s="1268"/>
      <c r="J14" s="1269"/>
    </row>
    <row r="15" spans="1:10" ht="12.75">
      <c r="A15" s="1267"/>
      <c r="B15" s="1268"/>
      <c r="C15" s="1268"/>
      <c r="D15" s="1268"/>
      <c r="E15" s="1268"/>
      <c r="F15" s="1268"/>
      <c r="G15" s="1268"/>
      <c r="H15" s="1268"/>
      <c r="I15" s="1268"/>
      <c r="J15" s="1269"/>
    </row>
    <row r="16" spans="1:10" ht="12.75">
      <c r="A16" s="1267"/>
      <c r="B16" s="1268"/>
      <c r="C16" s="1268"/>
      <c r="D16" s="1268"/>
      <c r="E16" s="1268"/>
      <c r="F16" s="1268"/>
      <c r="G16" s="1268"/>
      <c r="H16" s="1268"/>
      <c r="I16" s="1268"/>
      <c r="J16" s="1269"/>
    </row>
    <row r="17" spans="1:10" ht="12.75">
      <c r="A17" s="1267"/>
      <c r="B17" s="1268"/>
      <c r="C17" s="1268"/>
      <c r="D17" s="1268"/>
      <c r="E17" s="1268"/>
      <c r="F17" s="1268"/>
      <c r="G17" s="1268"/>
      <c r="H17" s="1268"/>
      <c r="I17" s="1268"/>
      <c r="J17" s="1269"/>
    </row>
    <row r="18" spans="1:10" ht="12.75">
      <c r="A18" s="1267"/>
      <c r="B18" s="1268"/>
      <c r="C18" s="1268"/>
      <c r="D18" s="1268"/>
      <c r="E18" s="1268"/>
      <c r="F18" s="1268"/>
      <c r="G18" s="1268"/>
      <c r="H18" s="1268"/>
      <c r="I18" s="1268"/>
      <c r="J18" s="1269"/>
    </row>
    <row r="19" spans="1:10" ht="12.75">
      <c r="A19" s="1267"/>
      <c r="B19" s="1268"/>
      <c r="C19" s="1268"/>
      <c r="D19" s="1268"/>
      <c r="E19" s="1268"/>
      <c r="F19" s="1268"/>
      <c r="G19" s="1268"/>
      <c r="H19" s="1268"/>
      <c r="I19" s="1268"/>
      <c r="J19" s="1269"/>
    </row>
    <row r="20" spans="1:10" ht="12.75">
      <c r="A20" s="1267"/>
      <c r="B20" s="1268"/>
      <c r="C20" s="1268"/>
      <c r="D20" s="1268"/>
      <c r="E20" s="1268"/>
      <c r="F20" s="1268"/>
      <c r="G20" s="1268"/>
      <c r="H20" s="1268"/>
      <c r="I20" s="1268"/>
      <c r="J20" s="1269"/>
    </row>
    <row r="21" spans="1:10" ht="12.75">
      <c r="A21" s="1267"/>
      <c r="B21" s="1268"/>
      <c r="C21" s="1268"/>
      <c r="D21" s="1268"/>
      <c r="E21" s="1268"/>
      <c r="F21" s="1268"/>
      <c r="G21" s="1268"/>
      <c r="H21" s="1268"/>
      <c r="I21" s="1268"/>
      <c r="J21" s="1269"/>
    </row>
    <row r="22" spans="1:10" ht="12.75">
      <c r="A22" s="1267"/>
      <c r="B22" s="1268"/>
      <c r="C22" s="1268"/>
      <c r="D22" s="1268"/>
      <c r="E22" s="1268"/>
      <c r="F22" s="1268"/>
      <c r="G22" s="1268"/>
      <c r="H22" s="1268"/>
      <c r="I22" s="1268"/>
      <c r="J22" s="1269"/>
    </row>
    <row r="23" spans="1:10" ht="12.75">
      <c r="A23" s="1267"/>
      <c r="B23" s="1268"/>
      <c r="C23" s="1268"/>
      <c r="D23" s="1268"/>
      <c r="E23" s="1268"/>
      <c r="F23" s="1268"/>
      <c r="G23" s="1268"/>
      <c r="H23" s="1268"/>
      <c r="I23" s="1268"/>
      <c r="J23" s="1269"/>
    </row>
    <row r="24" spans="1:10" ht="12.75">
      <c r="A24" s="1267"/>
      <c r="B24" s="1268"/>
      <c r="C24" s="1268"/>
      <c r="D24" s="1268"/>
      <c r="E24" s="1268"/>
      <c r="F24" s="1268"/>
      <c r="G24" s="1268"/>
      <c r="H24" s="1268"/>
      <c r="I24" s="1268"/>
      <c r="J24" s="1269"/>
    </row>
    <row r="25" spans="1:10" ht="12.75">
      <c r="A25" s="1267"/>
      <c r="B25" s="1268"/>
      <c r="C25" s="1268"/>
      <c r="D25" s="1268"/>
      <c r="E25" s="1268"/>
      <c r="F25" s="1268"/>
      <c r="G25" s="1268"/>
      <c r="H25" s="1268"/>
      <c r="I25" s="1268"/>
      <c r="J25" s="1269"/>
    </row>
    <row r="26" spans="1:10" ht="12.75">
      <c r="A26" s="1267"/>
      <c r="B26" s="1268"/>
      <c r="C26" s="1268"/>
      <c r="D26" s="1268"/>
      <c r="E26" s="1268"/>
      <c r="F26" s="1268"/>
      <c r="G26" s="1268"/>
      <c r="H26" s="1268"/>
      <c r="I26" s="1268"/>
      <c r="J26" s="1269"/>
    </row>
    <row r="27" spans="1:10" ht="13.5" thickBot="1">
      <c r="A27" s="1270"/>
      <c r="B27" s="1271"/>
      <c r="C27" s="1271"/>
      <c r="D27" s="1271"/>
      <c r="E27" s="1271"/>
      <c r="F27" s="1271"/>
      <c r="G27" s="1271"/>
      <c r="H27" s="1271"/>
      <c r="I27" s="1271"/>
      <c r="J27" s="1272"/>
    </row>
    <row r="28" spans="1:10" ht="12.7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 t="s">
        <v>800</v>
      </c>
      <c r="B30" s="11"/>
      <c r="C30" s="11"/>
      <c r="D30" s="11"/>
      <c r="E30" s="11"/>
      <c r="F30" s="11"/>
      <c r="G30" s="11"/>
      <c r="H30" s="11" t="s">
        <v>799</v>
      </c>
      <c r="I30" s="25"/>
      <c r="J30" s="55" t="s">
        <v>869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5"/>
      <c r="J31" s="11"/>
    </row>
    <row r="32" spans="1:10" ht="12.75">
      <c r="A32" s="25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&amp;C&amp;P+73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80" zoomScaleNormal="80" workbookViewId="0" topLeftCell="A55">
      <selection activeCell="F74" sqref="F74"/>
    </sheetView>
  </sheetViews>
  <sheetFormatPr defaultColWidth="9.00390625" defaultRowHeight="12.75"/>
  <cols>
    <col min="1" max="1" width="9.125" style="11" customWidth="1"/>
    <col min="2" max="2" width="12.50390625" style="11" customWidth="1"/>
    <col min="3" max="3" width="10.375" style="11" customWidth="1"/>
    <col min="4" max="6" width="14.00390625" style="11" customWidth="1"/>
    <col min="7" max="7" width="20.625" style="1105" customWidth="1"/>
    <col min="8" max="8" width="18.50390625" style="889" customWidth="1"/>
    <col min="9" max="9" width="47.25390625" style="11" customWidth="1"/>
    <col min="10" max="16384" width="9.125" style="11" customWidth="1"/>
  </cols>
  <sheetData>
    <row r="1" spans="1:9" s="52" customFormat="1" ht="17.25">
      <c r="A1" s="960" t="s">
        <v>795</v>
      </c>
      <c r="G1" s="1100"/>
      <c r="H1" s="1101"/>
      <c r="I1" s="982" t="s">
        <v>758</v>
      </c>
    </row>
    <row r="2" spans="2:9" s="54" customFormat="1" ht="15">
      <c r="B2" s="28"/>
      <c r="C2" s="28"/>
      <c r="D2" s="28"/>
      <c r="E2" s="28"/>
      <c r="F2" s="28"/>
      <c r="G2" s="1102"/>
      <c r="H2" s="1103"/>
      <c r="I2" s="1104"/>
    </row>
    <row r="3" spans="2:9" s="54" customFormat="1" ht="15">
      <c r="B3" s="28"/>
      <c r="C3" s="28"/>
      <c r="D3" s="28"/>
      <c r="E3" s="28"/>
      <c r="F3" s="28"/>
      <c r="G3" s="1102"/>
      <c r="H3" s="1103"/>
      <c r="I3" s="1104"/>
    </row>
    <row r="4" spans="1:9" s="102" customFormat="1" ht="21">
      <c r="A4" s="1274" t="s">
        <v>759</v>
      </c>
      <c r="B4" s="1274"/>
      <c r="C4" s="1274"/>
      <c r="D4" s="1274"/>
      <c r="E4" s="1274"/>
      <c r="F4" s="1274"/>
      <c r="G4" s="1274"/>
      <c r="H4" s="1274"/>
      <c r="I4" s="1274"/>
    </row>
    <row r="5" spans="1:9" s="54" customFormat="1" ht="15">
      <c r="A5" s="1275" t="s">
        <v>776</v>
      </c>
      <c r="B5" s="1275"/>
      <c r="C5" s="1275"/>
      <c r="D5" s="1275"/>
      <c r="E5" s="1275"/>
      <c r="F5" s="1275"/>
      <c r="G5" s="1275"/>
      <c r="H5" s="1275"/>
      <c r="I5" s="1275"/>
    </row>
    <row r="6" spans="1:9" ht="18.75" customHeight="1" thickBot="1">
      <c r="A6" s="38"/>
      <c r="F6" s="15"/>
      <c r="H6" s="886"/>
      <c r="I6" s="37"/>
    </row>
    <row r="7" spans="1:9" s="2" customFormat="1" ht="24" customHeight="1">
      <c r="A7" s="1106" t="s">
        <v>790</v>
      </c>
      <c r="B7" s="1107"/>
      <c r="C7" s="1107"/>
      <c r="D7" s="1108" t="s">
        <v>867</v>
      </c>
      <c r="E7" s="1109"/>
      <c r="F7" s="1110" t="s">
        <v>774</v>
      </c>
      <c r="G7" s="1111" t="s">
        <v>791</v>
      </c>
      <c r="H7" s="1112"/>
      <c r="I7" s="1113"/>
    </row>
    <row r="8" spans="1:9" s="2" customFormat="1" ht="24" customHeight="1" thickBot="1">
      <c r="A8" s="1114"/>
      <c r="B8" s="1115"/>
      <c r="C8" s="1115"/>
      <c r="D8" s="1116" t="s">
        <v>777</v>
      </c>
      <c r="E8" s="1117" t="s">
        <v>778</v>
      </c>
      <c r="F8" s="1118" t="s">
        <v>868</v>
      </c>
      <c r="G8" s="1119" t="s">
        <v>792</v>
      </c>
      <c r="H8" s="887" t="s">
        <v>793</v>
      </c>
      <c r="I8" s="1120"/>
    </row>
    <row r="9" spans="1:9" ht="12.75">
      <c r="A9" s="1121"/>
      <c r="B9" s="24"/>
      <c r="C9" s="63"/>
      <c r="D9" s="490"/>
      <c r="E9" s="1122"/>
      <c r="F9" s="1123"/>
      <c r="G9" s="1124"/>
      <c r="H9" s="1125"/>
      <c r="I9" s="17"/>
    </row>
    <row r="10" spans="1:9" s="712" customFormat="1" ht="18" customHeight="1">
      <c r="A10" s="1126" t="s">
        <v>704</v>
      </c>
      <c r="B10" s="983"/>
      <c r="C10" s="1127"/>
      <c r="D10" s="635"/>
      <c r="E10" s="1128">
        <v>4860</v>
      </c>
      <c r="F10" s="1129">
        <v>4860</v>
      </c>
      <c r="G10" s="1130" t="s">
        <v>307</v>
      </c>
      <c r="H10" s="984" t="s">
        <v>308</v>
      </c>
      <c r="I10" s="1131"/>
    </row>
    <row r="11" spans="1:9" s="712" customFormat="1" ht="18" customHeight="1">
      <c r="A11" s="1126" t="s">
        <v>309</v>
      </c>
      <c r="B11" s="983"/>
      <c r="C11" s="1127"/>
      <c r="D11" s="635"/>
      <c r="E11" s="1128">
        <v>600</v>
      </c>
      <c r="F11" s="1129">
        <v>600</v>
      </c>
      <c r="G11" s="1130" t="s">
        <v>307</v>
      </c>
      <c r="H11" s="984" t="s">
        <v>308</v>
      </c>
      <c r="I11" s="1131"/>
    </row>
    <row r="12" spans="1:9" s="712" customFormat="1" ht="18" customHeight="1">
      <c r="A12" s="1126" t="s">
        <v>310</v>
      </c>
      <c r="B12" s="983"/>
      <c r="C12" s="1127"/>
      <c r="D12" s="635"/>
      <c r="E12" s="1128">
        <v>0</v>
      </c>
      <c r="F12" s="1129">
        <v>24.01</v>
      </c>
      <c r="G12" s="1130" t="s">
        <v>307</v>
      </c>
      <c r="H12" s="984" t="s">
        <v>308</v>
      </c>
      <c r="I12" s="1131"/>
    </row>
    <row r="13" spans="1:9" s="712" customFormat="1" ht="18" customHeight="1">
      <c r="A13" s="1126" t="s">
        <v>705</v>
      </c>
      <c r="B13" s="983"/>
      <c r="C13" s="1127"/>
      <c r="D13" s="635"/>
      <c r="E13" s="1128">
        <v>0</v>
      </c>
      <c r="F13" s="1129">
        <v>78</v>
      </c>
      <c r="G13" s="1130" t="s">
        <v>307</v>
      </c>
      <c r="H13" s="984" t="s">
        <v>308</v>
      </c>
      <c r="I13" s="1127"/>
    </row>
    <row r="14" spans="1:9" s="712" customFormat="1" ht="18" customHeight="1">
      <c r="A14" s="1126" t="s">
        <v>311</v>
      </c>
      <c r="B14" s="983"/>
      <c r="C14" s="1127"/>
      <c r="D14" s="635"/>
      <c r="E14" s="1128">
        <v>0</v>
      </c>
      <c r="F14" s="1129">
        <v>90</v>
      </c>
      <c r="G14" s="1130" t="s">
        <v>307</v>
      </c>
      <c r="H14" s="984" t="s">
        <v>308</v>
      </c>
      <c r="I14" s="1127"/>
    </row>
    <row r="15" spans="1:9" s="712" customFormat="1" ht="18" customHeight="1">
      <c r="A15" s="1126" t="s">
        <v>312</v>
      </c>
      <c r="B15" s="983"/>
      <c r="C15" s="1127"/>
      <c r="D15" s="635"/>
      <c r="E15" s="1128">
        <v>360</v>
      </c>
      <c r="F15" s="1129">
        <v>360</v>
      </c>
      <c r="G15" s="1130" t="s">
        <v>307</v>
      </c>
      <c r="H15" s="984" t="s">
        <v>308</v>
      </c>
      <c r="I15" s="1127"/>
    </row>
    <row r="16" spans="1:9" s="712" customFormat="1" ht="18" customHeight="1">
      <c r="A16" s="1126" t="s">
        <v>313</v>
      </c>
      <c r="B16" s="983"/>
      <c r="C16" s="1127"/>
      <c r="D16" s="635"/>
      <c r="E16" s="1128">
        <v>660</v>
      </c>
      <c r="F16" s="1129">
        <v>660</v>
      </c>
      <c r="G16" s="1130" t="s">
        <v>307</v>
      </c>
      <c r="H16" s="984" t="s">
        <v>308</v>
      </c>
      <c r="I16" s="1127"/>
    </row>
    <row r="17" spans="1:9" s="712" customFormat="1" ht="18" customHeight="1">
      <c r="A17" s="1126" t="s">
        <v>706</v>
      </c>
      <c r="B17" s="983"/>
      <c r="C17" s="1127"/>
      <c r="D17" s="635"/>
      <c r="E17" s="1128">
        <v>300</v>
      </c>
      <c r="F17" s="1129">
        <v>300</v>
      </c>
      <c r="G17" s="1130" t="s">
        <v>307</v>
      </c>
      <c r="H17" s="984" t="s">
        <v>308</v>
      </c>
      <c r="I17" s="1127"/>
    </row>
    <row r="18" spans="1:9" s="712" customFormat="1" ht="18" customHeight="1">
      <c r="A18" s="1126" t="s">
        <v>314</v>
      </c>
      <c r="B18" s="983"/>
      <c r="C18" s="1127"/>
      <c r="D18" s="635"/>
      <c r="E18" s="1128">
        <v>687</v>
      </c>
      <c r="F18" s="1129">
        <v>1740</v>
      </c>
      <c r="G18" s="1130" t="s">
        <v>307</v>
      </c>
      <c r="H18" s="984" t="s">
        <v>308</v>
      </c>
      <c r="I18" s="1127"/>
    </row>
    <row r="19" spans="1:9" s="712" customFormat="1" ht="18" customHeight="1">
      <c r="A19" s="1126" t="s">
        <v>710</v>
      </c>
      <c r="B19" s="983"/>
      <c r="C19" s="1127"/>
      <c r="D19" s="635"/>
      <c r="E19" s="1128">
        <v>300</v>
      </c>
      <c r="F19" s="1129">
        <v>300</v>
      </c>
      <c r="G19" s="1130" t="s">
        <v>307</v>
      </c>
      <c r="H19" s="984" t="s">
        <v>308</v>
      </c>
      <c r="I19" s="1127"/>
    </row>
    <row r="20" spans="1:9" s="712" customFormat="1" ht="18" customHeight="1">
      <c r="A20" s="1126" t="s">
        <v>315</v>
      </c>
      <c r="B20" s="983"/>
      <c r="C20" s="1127"/>
      <c r="D20" s="635"/>
      <c r="E20" s="1128">
        <v>540</v>
      </c>
      <c r="F20" s="1129">
        <v>540</v>
      </c>
      <c r="G20" s="1130" t="s">
        <v>307</v>
      </c>
      <c r="H20" s="984" t="s">
        <v>308</v>
      </c>
      <c r="I20" s="1127"/>
    </row>
    <row r="21" spans="1:9" s="712" customFormat="1" ht="18" customHeight="1">
      <c r="A21" s="1126" t="s">
        <v>316</v>
      </c>
      <c r="B21" s="983"/>
      <c r="C21" s="1127"/>
      <c r="D21" s="635"/>
      <c r="E21" s="1128">
        <v>0</v>
      </c>
      <c r="F21" s="1129">
        <v>420</v>
      </c>
      <c r="G21" s="1130" t="s">
        <v>307</v>
      </c>
      <c r="H21" s="984" t="s">
        <v>308</v>
      </c>
      <c r="I21" s="1127"/>
    </row>
    <row r="22" spans="1:9" s="712" customFormat="1" ht="18" customHeight="1">
      <c r="A22" s="1126" t="s">
        <v>317</v>
      </c>
      <c r="B22" s="983"/>
      <c r="C22" s="1127"/>
      <c r="D22" s="635"/>
      <c r="E22" s="1128">
        <v>300</v>
      </c>
      <c r="F22" s="1129">
        <v>300</v>
      </c>
      <c r="G22" s="1130" t="s">
        <v>307</v>
      </c>
      <c r="H22" s="984" t="s">
        <v>308</v>
      </c>
      <c r="I22" s="1127"/>
    </row>
    <row r="23" spans="1:9" s="712" customFormat="1" ht="18" customHeight="1">
      <c r="A23" s="1126" t="s">
        <v>318</v>
      </c>
      <c r="B23" s="983"/>
      <c r="C23" s="1127"/>
      <c r="D23" s="635"/>
      <c r="E23" s="1128">
        <v>0</v>
      </c>
      <c r="F23" s="1129">
        <v>70</v>
      </c>
      <c r="G23" s="1130" t="s">
        <v>307</v>
      </c>
      <c r="H23" s="984" t="s">
        <v>308</v>
      </c>
      <c r="I23" s="1127"/>
    </row>
    <row r="24" spans="1:9" s="712" customFormat="1" ht="18" customHeight="1">
      <c r="A24" s="1126" t="s">
        <v>319</v>
      </c>
      <c r="B24" s="983"/>
      <c r="C24" s="1127"/>
      <c r="D24" s="635"/>
      <c r="E24" s="1128">
        <v>0</v>
      </c>
      <c r="F24" s="1129">
        <v>66</v>
      </c>
      <c r="G24" s="1130" t="s">
        <v>307</v>
      </c>
      <c r="H24" s="984" t="s">
        <v>308</v>
      </c>
      <c r="I24" s="1127"/>
    </row>
    <row r="25" spans="1:9" s="712" customFormat="1" ht="18" customHeight="1">
      <c r="A25" s="1126" t="s">
        <v>320</v>
      </c>
      <c r="B25" s="983"/>
      <c r="C25" s="1127"/>
      <c r="D25" s="635"/>
      <c r="E25" s="1128">
        <v>0</v>
      </c>
      <c r="F25" s="1129">
        <v>360</v>
      </c>
      <c r="G25" s="1130" t="s">
        <v>307</v>
      </c>
      <c r="H25" s="984" t="s">
        <v>308</v>
      </c>
      <c r="I25" s="1127"/>
    </row>
    <row r="26" spans="1:9" s="712" customFormat="1" ht="18" customHeight="1">
      <c r="A26" s="1126" t="s">
        <v>321</v>
      </c>
      <c r="B26" s="983"/>
      <c r="C26" s="1127"/>
      <c r="D26" s="635"/>
      <c r="E26" s="1128">
        <v>300</v>
      </c>
      <c r="F26" s="1129">
        <v>300</v>
      </c>
      <c r="G26" s="1130" t="s">
        <v>307</v>
      </c>
      <c r="H26" s="984" t="s">
        <v>308</v>
      </c>
      <c r="I26" s="1127"/>
    </row>
    <row r="27" spans="1:9" s="712" customFormat="1" ht="18" customHeight="1">
      <c r="A27" s="1126" t="s">
        <v>322</v>
      </c>
      <c r="B27" s="983"/>
      <c r="C27" s="1127"/>
      <c r="D27" s="635"/>
      <c r="E27" s="1128">
        <v>0</v>
      </c>
      <c r="F27" s="1129">
        <v>78</v>
      </c>
      <c r="G27" s="1130" t="s">
        <v>307</v>
      </c>
      <c r="H27" s="984" t="s">
        <v>308</v>
      </c>
      <c r="I27" s="1127"/>
    </row>
    <row r="28" spans="1:9" s="712" customFormat="1" ht="18" customHeight="1">
      <c r="A28" s="1126" t="s">
        <v>323</v>
      </c>
      <c r="B28" s="983"/>
      <c r="C28" s="1127"/>
      <c r="D28" s="635"/>
      <c r="E28" s="1128">
        <v>22.5</v>
      </c>
      <c r="F28" s="1129">
        <v>22.5</v>
      </c>
      <c r="G28" s="1130" t="s">
        <v>307</v>
      </c>
      <c r="H28" s="984" t="s">
        <v>308</v>
      </c>
      <c r="I28" s="1127"/>
    </row>
    <row r="29" spans="1:9" s="712" customFormat="1" ht="18" customHeight="1">
      <c r="A29" s="1126" t="s">
        <v>324</v>
      </c>
      <c r="B29" s="983"/>
      <c r="C29" s="1127"/>
      <c r="D29" s="635"/>
      <c r="E29" s="1128">
        <v>150</v>
      </c>
      <c r="F29" s="1129">
        <v>150</v>
      </c>
      <c r="G29" s="1130" t="s">
        <v>307</v>
      </c>
      <c r="H29" s="984" t="s">
        <v>308</v>
      </c>
      <c r="I29" s="1127"/>
    </row>
    <row r="30" spans="1:9" s="712" customFormat="1" ht="18" customHeight="1">
      <c r="A30" s="1126" t="s">
        <v>325</v>
      </c>
      <c r="B30" s="983"/>
      <c r="C30" s="1127"/>
      <c r="D30" s="635"/>
      <c r="E30" s="1128">
        <v>26</v>
      </c>
      <c r="F30" s="1129">
        <v>26</v>
      </c>
      <c r="G30" s="1130" t="s">
        <v>307</v>
      </c>
      <c r="H30" s="984" t="s">
        <v>308</v>
      </c>
      <c r="I30" s="1127"/>
    </row>
    <row r="31" spans="1:9" s="712" customFormat="1" ht="18" customHeight="1">
      <c r="A31" s="1126" t="s">
        <v>707</v>
      </c>
      <c r="B31" s="983"/>
      <c r="C31" s="1127"/>
      <c r="D31" s="635"/>
      <c r="E31" s="1128">
        <v>4.5</v>
      </c>
      <c r="F31" s="1129">
        <v>54</v>
      </c>
      <c r="G31" s="1130" t="s">
        <v>307</v>
      </c>
      <c r="H31" s="984" t="s">
        <v>308</v>
      </c>
      <c r="I31" s="1127"/>
    </row>
    <row r="32" spans="1:9" s="712" customFormat="1" ht="18" customHeight="1">
      <c r="A32" s="1126" t="s">
        <v>326</v>
      </c>
      <c r="B32" s="983"/>
      <c r="C32" s="1127"/>
      <c r="D32" s="635"/>
      <c r="E32" s="1128">
        <v>480</v>
      </c>
      <c r="F32" s="1129">
        <v>480</v>
      </c>
      <c r="G32" s="1130" t="s">
        <v>307</v>
      </c>
      <c r="H32" s="984" t="s">
        <v>308</v>
      </c>
      <c r="I32" s="1127"/>
    </row>
    <row r="33" spans="1:9" s="712" customFormat="1" ht="18" customHeight="1">
      <c r="A33" s="1126" t="s">
        <v>709</v>
      </c>
      <c r="B33" s="983"/>
      <c r="C33" s="1127"/>
      <c r="D33" s="635"/>
      <c r="E33" s="1128">
        <v>450</v>
      </c>
      <c r="F33" s="1129">
        <v>450</v>
      </c>
      <c r="G33" s="1130" t="s">
        <v>307</v>
      </c>
      <c r="H33" s="984" t="s">
        <v>308</v>
      </c>
      <c r="I33" s="1127"/>
    </row>
    <row r="34" spans="1:9" s="712" customFormat="1" ht="18" customHeight="1">
      <c r="A34" s="1126" t="s">
        <v>327</v>
      </c>
      <c r="B34" s="983"/>
      <c r="C34" s="1127"/>
      <c r="D34" s="635"/>
      <c r="E34" s="1128">
        <v>780</v>
      </c>
      <c r="F34" s="1129">
        <v>780</v>
      </c>
      <c r="G34" s="1130" t="s">
        <v>307</v>
      </c>
      <c r="H34" s="984" t="s">
        <v>308</v>
      </c>
      <c r="I34" s="1127"/>
    </row>
    <row r="35" spans="1:9" s="712" customFormat="1" ht="18" customHeight="1">
      <c r="A35" s="1126" t="s">
        <v>711</v>
      </c>
      <c r="B35" s="983"/>
      <c r="C35" s="1127"/>
      <c r="D35" s="635"/>
      <c r="E35" s="1128">
        <v>600</v>
      </c>
      <c r="F35" s="1129">
        <v>600</v>
      </c>
      <c r="G35" s="1130" t="s">
        <v>307</v>
      </c>
      <c r="H35" s="984" t="s">
        <v>308</v>
      </c>
      <c r="I35" s="1127"/>
    </row>
    <row r="36" spans="1:9" s="712" customFormat="1" ht="18" customHeight="1">
      <c r="A36" s="1126" t="s">
        <v>712</v>
      </c>
      <c r="B36" s="983"/>
      <c r="C36" s="1127"/>
      <c r="D36" s="635"/>
      <c r="E36" s="1128">
        <v>1680</v>
      </c>
      <c r="F36" s="1129">
        <v>1680</v>
      </c>
      <c r="G36" s="1130" t="s">
        <v>307</v>
      </c>
      <c r="H36" s="984" t="s">
        <v>308</v>
      </c>
      <c r="I36" s="1127"/>
    </row>
    <row r="37" spans="1:9" s="712" customFormat="1" ht="18" customHeight="1">
      <c r="A37" s="1126" t="s">
        <v>328</v>
      </c>
      <c r="B37" s="983"/>
      <c r="C37" s="1127"/>
      <c r="D37" s="635"/>
      <c r="E37" s="1128">
        <v>0</v>
      </c>
      <c r="F37" s="1129">
        <v>39.021</v>
      </c>
      <c r="G37" s="1130" t="s">
        <v>307</v>
      </c>
      <c r="H37" s="984" t="s">
        <v>308</v>
      </c>
      <c r="I37" s="1127"/>
    </row>
    <row r="38" spans="1:9" s="712" customFormat="1" ht="18" customHeight="1">
      <c r="A38" s="1126" t="s">
        <v>708</v>
      </c>
      <c r="B38" s="983"/>
      <c r="C38" s="1127"/>
      <c r="D38" s="635"/>
      <c r="E38" s="1128">
        <v>82.25</v>
      </c>
      <c r="F38" s="1129">
        <v>272.25</v>
      </c>
      <c r="G38" s="1130" t="s">
        <v>307</v>
      </c>
      <c r="H38" s="984" t="s">
        <v>308</v>
      </c>
      <c r="I38" s="1127"/>
    </row>
    <row r="39" spans="1:9" s="712" customFormat="1" ht="18" customHeight="1">
      <c r="A39" s="1126"/>
      <c r="B39" s="1132"/>
      <c r="C39" s="1133"/>
      <c r="D39" s="624"/>
      <c r="E39" s="1134"/>
      <c r="F39" s="1135"/>
      <c r="G39" s="1136"/>
      <c r="H39" s="1137"/>
      <c r="I39" s="1133"/>
    </row>
    <row r="40" spans="1:9" s="1146" customFormat="1" ht="18" customHeight="1">
      <c r="A40" s="1138" t="s">
        <v>329</v>
      </c>
      <c r="B40" s="1139"/>
      <c r="C40" s="1140"/>
      <c r="D40" s="1141"/>
      <c r="E40" s="1142">
        <f>SUM(E10:E39)</f>
        <v>13182.25</v>
      </c>
      <c r="F40" s="1143">
        <f>SUM(F10:F39)</f>
        <v>15699.781</v>
      </c>
      <c r="G40" s="1144"/>
      <c r="H40" s="1145"/>
      <c r="I40" s="1140"/>
    </row>
    <row r="41" spans="1:9" s="1146" customFormat="1" ht="18" customHeight="1">
      <c r="A41" s="1138" t="s">
        <v>330</v>
      </c>
      <c r="B41" s="1139"/>
      <c r="C41" s="1140"/>
      <c r="D41" s="1141"/>
      <c r="E41" s="1142">
        <f>E42-E40</f>
        <v>2817.75</v>
      </c>
      <c r="F41" s="1143"/>
      <c r="G41" s="1144"/>
      <c r="H41" s="1145"/>
      <c r="I41" s="1140"/>
    </row>
    <row r="42" spans="1:9" s="54" customFormat="1" ht="18" customHeight="1">
      <c r="A42" s="1114" t="s">
        <v>775</v>
      </c>
      <c r="B42" s="1115"/>
      <c r="C42" s="1147"/>
      <c r="D42" s="1148">
        <v>0</v>
      </c>
      <c r="E42" s="1149">
        <v>16000</v>
      </c>
      <c r="F42" s="1150">
        <f>F40</f>
        <v>15699.781</v>
      </c>
      <c r="G42" s="1151" t="s">
        <v>307</v>
      </c>
      <c r="H42" s="1137" t="s">
        <v>308</v>
      </c>
      <c r="I42" s="1147"/>
    </row>
    <row r="43" spans="1:9" s="712" customFormat="1" ht="18" customHeight="1">
      <c r="A43" s="1152"/>
      <c r="B43" s="1153"/>
      <c r="C43" s="1154"/>
      <c r="D43" s="497"/>
      <c r="E43" s="1155"/>
      <c r="F43" s="1156"/>
      <c r="G43" s="1157"/>
      <c r="H43" s="1158"/>
      <c r="I43" s="1154"/>
    </row>
    <row r="44" spans="1:9" s="712" customFormat="1" ht="18" customHeight="1">
      <c r="A44" s="1159"/>
      <c r="B44" s="1132"/>
      <c r="C44" s="1133"/>
      <c r="D44" s="1160"/>
      <c r="E44" s="1135"/>
      <c r="F44" s="1134"/>
      <c r="G44" s="1136"/>
      <c r="H44" s="1137"/>
      <c r="I44" s="1133"/>
    </row>
    <row r="45" spans="1:9" s="712" customFormat="1" ht="18" customHeight="1">
      <c r="A45" s="1126" t="s">
        <v>743</v>
      </c>
      <c r="B45" s="983"/>
      <c r="C45" s="1127"/>
      <c r="D45" s="1161"/>
      <c r="E45" s="1129">
        <v>540</v>
      </c>
      <c r="F45" s="1162">
        <v>540</v>
      </c>
      <c r="G45" s="1130" t="s">
        <v>331</v>
      </c>
      <c r="H45" s="984" t="s">
        <v>332</v>
      </c>
      <c r="I45" s="1127"/>
    </row>
    <row r="46" spans="1:9" s="712" customFormat="1" ht="18" customHeight="1">
      <c r="A46" s="1126"/>
      <c r="B46" s="983"/>
      <c r="C46" s="1127"/>
      <c r="D46" s="1161"/>
      <c r="E46" s="1129"/>
      <c r="F46" s="1162"/>
      <c r="G46" s="1130"/>
      <c r="H46" s="984"/>
      <c r="I46" s="1127"/>
    </row>
    <row r="47" spans="1:9" s="712" customFormat="1" ht="18" customHeight="1">
      <c r="A47" s="1138" t="s">
        <v>329</v>
      </c>
      <c r="B47" s="1132"/>
      <c r="C47" s="1133"/>
      <c r="D47" s="1160"/>
      <c r="E47" s="1143">
        <f>E45</f>
        <v>540</v>
      </c>
      <c r="F47" s="1142">
        <f>F45</f>
        <v>540</v>
      </c>
      <c r="G47" s="1136"/>
      <c r="H47" s="1137"/>
      <c r="I47" s="1133"/>
    </row>
    <row r="48" spans="1:9" s="712" customFormat="1" ht="18" customHeight="1">
      <c r="A48" s="1138" t="s">
        <v>330</v>
      </c>
      <c r="B48" s="1132"/>
      <c r="C48" s="1133"/>
      <c r="D48" s="1160"/>
      <c r="E48" s="1143">
        <f>E49-E47</f>
        <v>37660</v>
      </c>
      <c r="F48" s="1163"/>
      <c r="G48" s="1136"/>
      <c r="H48" s="1137"/>
      <c r="I48" s="1133"/>
    </row>
    <row r="49" spans="1:9" s="54" customFormat="1" ht="18" customHeight="1">
      <c r="A49" s="1114" t="s">
        <v>775</v>
      </c>
      <c r="B49" s="1115"/>
      <c r="C49" s="1147"/>
      <c r="D49" s="1164">
        <v>0</v>
      </c>
      <c r="E49" s="1150">
        <v>38200</v>
      </c>
      <c r="F49" s="1149">
        <f>F47</f>
        <v>540</v>
      </c>
      <c r="G49" s="1151" t="s">
        <v>331</v>
      </c>
      <c r="H49" s="1165" t="s">
        <v>332</v>
      </c>
      <c r="I49" s="1147"/>
    </row>
    <row r="50" spans="1:9" s="712" customFormat="1" ht="18" customHeight="1">
      <c r="A50" s="1152"/>
      <c r="B50" s="1153"/>
      <c r="C50" s="1154"/>
      <c r="D50" s="1166"/>
      <c r="E50" s="1156"/>
      <c r="F50" s="1155"/>
      <c r="G50" s="1167"/>
      <c r="H50" s="1168"/>
      <c r="I50" s="1154"/>
    </row>
    <row r="51" spans="1:9" s="712" customFormat="1" ht="18" customHeight="1">
      <c r="A51" s="1159"/>
      <c r="B51" s="1132"/>
      <c r="C51" s="1133"/>
      <c r="D51" s="1160"/>
      <c r="E51" s="1169"/>
      <c r="F51" s="1134"/>
      <c r="G51" s="1170"/>
      <c r="H51" s="1137"/>
      <c r="I51" s="1133"/>
    </row>
    <row r="52" spans="1:9" s="712" customFormat="1" ht="18" customHeight="1">
      <c r="A52" s="1126" t="s">
        <v>333</v>
      </c>
      <c r="B52" s="983"/>
      <c r="C52" s="1127"/>
      <c r="D52" s="1161"/>
      <c r="E52" s="1129">
        <v>178.048</v>
      </c>
      <c r="F52" s="1128">
        <v>178.048</v>
      </c>
      <c r="G52" s="1130" t="s">
        <v>334</v>
      </c>
      <c r="H52" s="984" t="s">
        <v>335</v>
      </c>
      <c r="I52" s="1127"/>
    </row>
    <row r="53" spans="1:9" s="712" customFormat="1" ht="18" customHeight="1">
      <c r="A53" s="1126" t="s">
        <v>336</v>
      </c>
      <c r="B53" s="983"/>
      <c r="C53" s="1127"/>
      <c r="D53" s="1161"/>
      <c r="E53" s="1129">
        <v>157.248</v>
      </c>
      <c r="F53" s="1128">
        <v>157.248</v>
      </c>
      <c r="G53" s="1130" t="s">
        <v>334</v>
      </c>
      <c r="H53" s="984" t="s">
        <v>335</v>
      </c>
      <c r="I53" s="1127"/>
    </row>
    <row r="54" spans="1:9" s="712" customFormat="1" ht="18" customHeight="1">
      <c r="A54" s="1126" t="s">
        <v>337</v>
      </c>
      <c r="B54" s="983"/>
      <c r="C54" s="1127"/>
      <c r="D54" s="1161"/>
      <c r="E54" s="1129">
        <v>298.056</v>
      </c>
      <c r="F54" s="1128">
        <v>298.056</v>
      </c>
      <c r="G54" s="1130" t="s">
        <v>334</v>
      </c>
      <c r="H54" s="984" t="s">
        <v>335</v>
      </c>
      <c r="I54" s="1127"/>
    </row>
    <row r="55" spans="1:9" s="712" customFormat="1" ht="18" customHeight="1">
      <c r="A55" s="1126" t="s">
        <v>338</v>
      </c>
      <c r="B55" s="983"/>
      <c r="C55" s="1127"/>
      <c r="D55" s="1161"/>
      <c r="E55" s="1129">
        <v>115.984</v>
      </c>
      <c r="F55" s="1128">
        <v>115.984</v>
      </c>
      <c r="G55" s="1130" t="s">
        <v>334</v>
      </c>
      <c r="H55" s="984" t="s">
        <v>335</v>
      </c>
      <c r="I55" s="1127"/>
    </row>
    <row r="56" spans="1:9" s="712" customFormat="1" ht="18" customHeight="1">
      <c r="A56" s="1126" t="s">
        <v>339</v>
      </c>
      <c r="B56" s="983"/>
      <c r="C56" s="1127"/>
      <c r="D56" s="1161"/>
      <c r="E56" s="1129">
        <v>155.272</v>
      </c>
      <c r="F56" s="1128">
        <v>155.272</v>
      </c>
      <c r="G56" s="1130" t="s">
        <v>334</v>
      </c>
      <c r="H56" s="984" t="s">
        <v>335</v>
      </c>
      <c r="I56" s="1127"/>
    </row>
    <row r="57" spans="1:9" s="712" customFormat="1" ht="18" customHeight="1">
      <c r="A57" s="1126" t="s">
        <v>340</v>
      </c>
      <c r="B57" s="983"/>
      <c r="C57" s="1127"/>
      <c r="D57" s="1161"/>
      <c r="E57" s="1129">
        <v>57.424</v>
      </c>
      <c r="F57" s="1128">
        <v>57.424</v>
      </c>
      <c r="G57" s="1130" t="s">
        <v>334</v>
      </c>
      <c r="H57" s="984" t="s">
        <v>335</v>
      </c>
      <c r="I57" s="1127"/>
    </row>
    <row r="58" spans="1:9" s="712" customFormat="1" ht="18" customHeight="1">
      <c r="A58" s="1126" t="s">
        <v>322</v>
      </c>
      <c r="B58" s="983"/>
      <c r="C58" s="1127"/>
      <c r="D58" s="1161"/>
      <c r="E58" s="1129">
        <v>19.36</v>
      </c>
      <c r="F58" s="1128">
        <v>19.36</v>
      </c>
      <c r="G58" s="1130" t="s">
        <v>334</v>
      </c>
      <c r="H58" s="984" t="s">
        <v>335</v>
      </c>
      <c r="I58" s="1127"/>
    </row>
    <row r="59" spans="1:9" s="712" customFormat="1" ht="18" customHeight="1">
      <c r="A59" s="1126" t="s">
        <v>341</v>
      </c>
      <c r="B59" s="983"/>
      <c r="C59" s="1127"/>
      <c r="D59" s="1161"/>
      <c r="E59" s="1129">
        <v>97.536</v>
      </c>
      <c r="F59" s="1128">
        <v>97.536</v>
      </c>
      <c r="G59" s="1130" t="s">
        <v>334</v>
      </c>
      <c r="H59" s="984" t="s">
        <v>335</v>
      </c>
      <c r="I59" s="1127"/>
    </row>
    <row r="60" spans="1:9" s="712" customFormat="1" ht="18" customHeight="1">
      <c r="A60" s="1126" t="s">
        <v>342</v>
      </c>
      <c r="B60" s="983"/>
      <c r="C60" s="1127"/>
      <c r="D60" s="1161"/>
      <c r="E60" s="1129">
        <v>121.352</v>
      </c>
      <c r="F60" s="1128">
        <v>121.352</v>
      </c>
      <c r="G60" s="1130" t="s">
        <v>334</v>
      </c>
      <c r="H60" s="984" t="s">
        <v>335</v>
      </c>
      <c r="I60" s="1127"/>
    </row>
    <row r="61" spans="1:9" s="712" customFormat="1" ht="18" customHeight="1">
      <c r="A61" s="1126" t="s">
        <v>343</v>
      </c>
      <c r="B61" s="983"/>
      <c r="C61" s="1127"/>
      <c r="D61" s="1161"/>
      <c r="E61" s="1129">
        <v>338.42</v>
      </c>
      <c r="F61" s="1128">
        <v>351.856</v>
      </c>
      <c r="G61" s="1130" t="s">
        <v>334</v>
      </c>
      <c r="H61" s="984" t="s">
        <v>335</v>
      </c>
      <c r="I61" s="1127"/>
    </row>
    <row r="62" spans="1:9" s="712" customFormat="1" ht="18" customHeight="1">
      <c r="A62" s="1126" t="s">
        <v>344</v>
      </c>
      <c r="B62" s="983"/>
      <c r="C62" s="1127"/>
      <c r="D62" s="1161"/>
      <c r="E62" s="1129">
        <v>228.648</v>
      </c>
      <c r="F62" s="1128">
        <v>228.648</v>
      </c>
      <c r="G62" s="1130" t="s">
        <v>334</v>
      </c>
      <c r="H62" s="984" t="s">
        <v>335</v>
      </c>
      <c r="I62" s="1127"/>
    </row>
    <row r="63" spans="1:9" s="712" customFormat="1" ht="18" customHeight="1">
      <c r="A63" s="1126" t="s">
        <v>709</v>
      </c>
      <c r="B63" s="983"/>
      <c r="C63" s="1127"/>
      <c r="D63" s="1161"/>
      <c r="E63" s="1129">
        <v>129.976</v>
      </c>
      <c r="F63" s="1128">
        <v>129.976</v>
      </c>
      <c r="G63" s="1130" t="s">
        <v>334</v>
      </c>
      <c r="H63" s="984" t="s">
        <v>335</v>
      </c>
      <c r="I63" s="1127"/>
    </row>
    <row r="64" spans="1:9" s="712" customFormat="1" ht="18" customHeight="1">
      <c r="A64" s="1126"/>
      <c r="B64" s="983"/>
      <c r="C64" s="1127"/>
      <c r="D64" s="1161"/>
      <c r="E64" s="1129"/>
      <c r="F64" s="1162"/>
      <c r="G64" s="1171"/>
      <c r="H64" s="984"/>
      <c r="I64" s="1127"/>
    </row>
    <row r="65" spans="1:9" s="1146" customFormat="1" ht="18" customHeight="1">
      <c r="A65" s="1172" t="s">
        <v>329</v>
      </c>
      <c r="B65" s="1139"/>
      <c r="C65" s="1140"/>
      <c r="D65" s="1173"/>
      <c r="E65" s="1143">
        <f>SUM(E52:E64)</f>
        <v>1897.324</v>
      </c>
      <c r="F65" s="1142">
        <f>SUM(F52:F64)</f>
        <v>1910.7599999999998</v>
      </c>
      <c r="G65" s="1174"/>
      <c r="H65" s="1145"/>
      <c r="I65" s="1140"/>
    </row>
    <row r="66" spans="1:9" s="1146" customFormat="1" ht="18" customHeight="1">
      <c r="A66" s="1138" t="s">
        <v>330</v>
      </c>
      <c r="B66" s="1139"/>
      <c r="C66" s="1140"/>
      <c r="D66" s="1173"/>
      <c r="E66" s="1143">
        <f>D67-E65</f>
        <v>3102.676</v>
      </c>
      <c r="F66" s="1175"/>
      <c r="G66" s="1174"/>
      <c r="H66" s="1145"/>
      <c r="I66" s="1140"/>
    </row>
    <row r="67" spans="1:9" s="712" customFormat="1" ht="18" customHeight="1">
      <c r="A67" s="1114" t="s">
        <v>775</v>
      </c>
      <c r="B67" s="1115"/>
      <c r="C67" s="1147"/>
      <c r="D67" s="1164">
        <v>5000</v>
      </c>
      <c r="E67" s="1150">
        <f>E65+E66</f>
        <v>5000</v>
      </c>
      <c r="F67" s="1149">
        <f>F65</f>
        <v>1910.7599999999998</v>
      </c>
      <c r="G67" s="1151" t="s">
        <v>334</v>
      </c>
      <c r="H67" s="1137" t="s">
        <v>335</v>
      </c>
      <c r="I67" s="1133"/>
    </row>
    <row r="68" spans="1:9" s="712" customFormat="1" ht="18" customHeight="1">
      <c r="A68" s="1159"/>
      <c r="B68" s="1132"/>
      <c r="C68" s="1133"/>
      <c r="D68" s="1160"/>
      <c r="E68" s="1135"/>
      <c r="F68" s="1134"/>
      <c r="G68" s="1136"/>
      <c r="H68" s="1137"/>
      <c r="I68" s="1133"/>
    </row>
    <row r="69" spans="1:9" s="712" customFormat="1" ht="18" customHeight="1">
      <c r="A69" s="1176"/>
      <c r="B69" s="1177"/>
      <c r="C69" s="1178"/>
      <c r="D69" s="1179"/>
      <c r="E69" s="1180"/>
      <c r="F69" s="1181"/>
      <c r="G69" s="1182"/>
      <c r="H69" s="1158"/>
      <c r="I69" s="1178"/>
    </row>
    <row r="70" spans="1:9" s="52" customFormat="1" ht="18" thickBot="1">
      <c r="A70" s="1183" t="s">
        <v>775</v>
      </c>
      <c r="B70" s="1184"/>
      <c r="C70" s="1185"/>
      <c r="D70" s="1186">
        <f>D42+D49+D67</f>
        <v>5000</v>
      </c>
      <c r="E70" s="1186">
        <f>E42+E49+E67</f>
        <v>59200</v>
      </c>
      <c r="F70" s="1186">
        <f>F42+F49+F67</f>
        <v>18150.541</v>
      </c>
      <c r="G70" s="1187"/>
      <c r="H70" s="1188"/>
      <c r="I70" s="1185"/>
    </row>
    <row r="71" spans="1:9" ht="12.75">
      <c r="A71" s="25"/>
      <c r="B71" s="25"/>
      <c r="C71" s="25"/>
      <c r="D71" s="25"/>
      <c r="E71" s="25"/>
      <c r="F71" s="25"/>
      <c r="G71" s="1189"/>
      <c r="H71" s="888"/>
      <c r="I71" s="25"/>
    </row>
    <row r="72" spans="1:9" ht="12.75">
      <c r="A72" s="25"/>
      <c r="B72" s="25"/>
      <c r="C72" s="25"/>
      <c r="D72" s="25"/>
      <c r="E72" s="25"/>
      <c r="F72" s="25"/>
      <c r="G72" s="1189"/>
      <c r="H72" s="888"/>
      <c r="I72" s="25"/>
    </row>
    <row r="73" spans="1:9" ht="12.75">
      <c r="A73" s="25"/>
      <c r="B73" s="25"/>
      <c r="C73" s="25"/>
      <c r="D73" s="25"/>
      <c r="E73" s="25"/>
      <c r="F73" s="25"/>
      <c r="G73" s="1189"/>
      <c r="H73" s="888"/>
      <c r="I73" s="25"/>
    </row>
    <row r="74" spans="1:9" ht="12.75">
      <c r="A74" s="47"/>
      <c r="B74" s="48"/>
      <c r="C74" s="48"/>
      <c r="D74" s="48"/>
      <c r="E74" s="48"/>
      <c r="F74" s="48"/>
      <c r="G74" s="1190"/>
      <c r="I74" s="1191"/>
    </row>
    <row r="77" spans="1:9" s="54" customFormat="1" ht="15">
      <c r="A77" s="53" t="s">
        <v>345</v>
      </c>
      <c r="G77" s="54" t="s">
        <v>917</v>
      </c>
      <c r="H77" s="985"/>
      <c r="I77" s="986" t="s">
        <v>869</v>
      </c>
    </row>
    <row r="78" spans="2:8" s="54" customFormat="1" ht="15">
      <c r="B78" s="54" t="s">
        <v>346</v>
      </c>
      <c r="G78" s="1192"/>
      <c r="H78" s="1103"/>
    </row>
    <row r="79" ht="12.75">
      <c r="A79" s="25"/>
    </row>
  </sheetData>
  <mergeCells count="2">
    <mergeCell ref="A4:I4"/>
    <mergeCell ref="A5:I5"/>
  </mergeCells>
  <printOptions horizontalCentered="1"/>
  <pageMargins left="0.984251968503937" right="0.7874015748031497" top="0.984251968503937" bottom="0.7874015748031497" header="0.7086614173228347" footer="0.5118110236220472"/>
  <pageSetup fitToHeight="1" fitToWidth="1" horizontalDpi="600" verticalDpi="600" orientation="portrait" paperSize="9" scale="52" r:id="rId1"/>
  <headerFooter alignWithMargins="0">
    <oddFooter>&amp;C&amp;P+74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03"/>
  <sheetViews>
    <sheetView zoomScale="85" zoomScaleNormal="85" workbookViewId="0" topLeftCell="A1">
      <selection activeCell="A3" sqref="A3:J3"/>
    </sheetView>
  </sheetViews>
  <sheetFormatPr defaultColWidth="9.00390625" defaultRowHeight="12.75"/>
  <cols>
    <col min="1" max="1" width="20.50390625" style="1066" customWidth="1"/>
    <col min="4" max="4" width="24.50390625" style="0" customWidth="1"/>
    <col min="5" max="7" width="23.875" style="0" customWidth="1"/>
    <col min="8" max="8" width="24.125" style="1066" customWidth="1"/>
    <col min="9" max="9" width="17.625" style="1066" customWidth="1"/>
    <col min="10" max="10" width="71.25390625" style="0" customWidth="1"/>
    <col min="11" max="11" width="15.50390625" style="0" customWidth="1"/>
    <col min="14" max="14" width="18.00390625" style="0" customWidth="1"/>
    <col min="19" max="20" width="12.625" style="0" bestFit="1" customWidth="1"/>
  </cols>
  <sheetData>
    <row r="1" spans="1:10" s="885" customFormat="1" ht="18.75" customHeight="1">
      <c r="A1" s="1070"/>
      <c r="H1" s="1065"/>
      <c r="I1" s="1065"/>
      <c r="J1" s="982"/>
    </row>
    <row r="2" spans="1:10" ht="12.75">
      <c r="A2" s="1071"/>
      <c r="B2" s="48"/>
      <c r="C2" s="48"/>
      <c r="D2" s="48"/>
      <c r="E2" s="48"/>
      <c r="F2" s="48"/>
      <c r="G2" s="48"/>
      <c r="H2" s="889"/>
      <c r="I2" s="889"/>
      <c r="J2" s="36"/>
    </row>
    <row r="3" spans="1:10" s="102" customFormat="1" ht="21">
      <c r="A3" s="1274" t="s">
        <v>761</v>
      </c>
      <c r="B3" s="1274"/>
      <c r="C3" s="1274"/>
      <c r="D3" s="1274"/>
      <c r="E3" s="1274"/>
      <c r="F3" s="1274"/>
      <c r="G3" s="1274"/>
      <c r="H3" s="1274"/>
      <c r="I3" s="1274"/>
      <c r="J3" s="1274"/>
    </row>
    <row r="4" spans="1:10" ht="12.75">
      <c r="A4" s="1278" t="s">
        <v>776</v>
      </c>
      <c r="B4" s="1278"/>
      <c r="C4" s="1278"/>
      <c r="D4" s="1278"/>
      <c r="E4" s="1278"/>
      <c r="F4" s="1278"/>
      <c r="G4" s="1278"/>
      <c r="H4" s="1278"/>
      <c r="I4" s="1278"/>
      <c r="J4" s="1278"/>
    </row>
    <row r="5" spans="1:10" ht="13.5" thickBot="1">
      <c r="A5" s="346"/>
      <c r="B5" s="47"/>
      <c r="C5" s="47"/>
      <c r="D5" s="47"/>
      <c r="E5" s="47"/>
      <c r="F5" s="47"/>
      <c r="G5" s="15"/>
      <c r="H5" s="886"/>
      <c r="I5" s="886"/>
      <c r="J5" s="47"/>
    </row>
    <row r="6" spans="1:10" s="885" customFormat="1" ht="18" customHeight="1">
      <c r="A6" s="1283" t="s">
        <v>790</v>
      </c>
      <c r="B6" s="1284"/>
      <c r="C6" s="1284"/>
      <c r="D6" s="1280"/>
      <c r="E6" s="1095" t="s">
        <v>867</v>
      </c>
      <c r="F6" s="1096"/>
      <c r="G6" s="1097" t="s">
        <v>774</v>
      </c>
      <c r="H6" s="1097" t="s">
        <v>791</v>
      </c>
      <c r="I6" s="1279" t="s">
        <v>793</v>
      </c>
      <c r="J6" s="1280"/>
    </row>
    <row r="7" spans="1:10" s="885" customFormat="1" ht="18" customHeight="1" thickBot="1">
      <c r="A7" s="1285"/>
      <c r="B7" s="1286"/>
      <c r="C7" s="1286"/>
      <c r="D7" s="1282"/>
      <c r="E7" s="1098" t="s">
        <v>777</v>
      </c>
      <c r="F7" s="1098" t="s">
        <v>778</v>
      </c>
      <c r="G7" s="1098" t="s">
        <v>868</v>
      </c>
      <c r="H7" s="1098" t="s">
        <v>792</v>
      </c>
      <c r="I7" s="1281"/>
      <c r="J7" s="1282"/>
    </row>
    <row r="8" spans="1:10" s="54" customFormat="1" ht="17.25" customHeight="1">
      <c r="A8" s="1076" t="s">
        <v>532</v>
      </c>
      <c r="B8" s="1077"/>
      <c r="C8" s="1077"/>
      <c r="D8" s="1078"/>
      <c r="E8" s="1079">
        <v>0</v>
      </c>
      <c r="F8" s="1080">
        <v>1260</v>
      </c>
      <c r="G8" s="1080">
        <v>1260</v>
      </c>
      <c r="H8" s="1081" t="s">
        <v>533</v>
      </c>
      <c r="I8" s="985" t="s">
        <v>534</v>
      </c>
      <c r="J8" s="1082"/>
    </row>
    <row r="9" spans="1:10" s="54" customFormat="1" ht="17.25" customHeight="1">
      <c r="A9" s="1083" t="s">
        <v>535</v>
      </c>
      <c r="B9" s="53"/>
      <c r="C9" s="53"/>
      <c r="D9" s="108"/>
      <c r="E9" s="1079">
        <v>0</v>
      </c>
      <c r="F9" s="1080">
        <v>450</v>
      </c>
      <c r="G9" s="1080">
        <v>450</v>
      </c>
      <c r="H9" s="1081" t="s">
        <v>533</v>
      </c>
      <c r="I9" s="985" t="s">
        <v>534</v>
      </c>
      <c r="J9" s="1084"/>
    </row>
    <row r="10" spans="1:10" s="54" customFormat="1" ht="17.25" customHeight="1">
      <c r="A10" s="1083" t="s">
        <v>536</v>
      </c>
      <c r="B10" s="53"/>
      <c r="C10" s="53"/>
      <c r="D10" s="108"/>
      <c r="E10" s="1079">
        <v>0</v>
      </c>
      <c r="F10" s="1080">
        <v>700</v>
      </c>
      <c r="G10" s="1080">
        <v>700</v>
      </c>
      <c r="H10" s="1081" t="s">
        <v>533</v>
      </c>
      <c r="I10" s="985" t="s">
        <v>534</v>
      </c>
      <c r="J10" s="1084"/>
    </row>
    <row r="11" spans="1:10" s="54" customFormat="1" ht="17.25" customHeight="1">
      <c r="A11" s="1083" t="s">
        <v>537</v>
      </c>
      <c r="B11" s="53"/>
      <c r="C11" s="53"/>
      <c r="D11" s="108"/>
      <c r="E11" s="1079">
        <v>0</v>
      </c>
      <c r="F11" s="1080">
        <v>700</v>
      </c>
      <c r="G11" s="1080">
        <v>700</v>
      </c>
      <c r="H11" s="1081" t="s">
        <v>533</v>
      </c>
      <c r="I11" s="985" t="s">
        <v>534</v>
      </c>
      <c r="J11" s="1084"/>
    </row>
    <row r="12" spans="1:10" s="54" customFormat="1" ht="17.25" customHeight="1">
      <c r="A12" s="1083" t="s">
        <v>538</v>
      </c>
      <c r="B12" s="53"/>
      <c r="C12" s="53"/>
      <c r="D12" s="108"/>
      <c r="E12" s="1079">
        <v>0</v>
      </c>
      <c r="F12" s="1080">
        <v>450</v>
      </c>
      <c r="G12" s="1080">
        <v>446</v>
      </c>
      <c r="H12" s="1081" t="s">
        <v>533</v>
      </c>
      <c r="I12" s="985" t="s">
        <v>534</v>
      </c>
      <c r="J12" s="1084"/>
    </row>
    <row r="13" spans="1:10" s="54" customFormat="1" ht="17.25" customHeight="1">
      <c r="A13" s="1083" t="s">
        <v>539</v>
      </c>
      <c r="B13" s="53"/>
      <c r="C13" s="53"/>
      <c r="D13" s="108"/>
      <c r="E13" s="1079">
        <v>0</v>
      </c>
      <c r="F13" s="1080">
        <v>486</v>
      </c>
      <c r="G13" s="1080">
        <v>459</v>
      </c>
      <c r="H13" s="1081" t="s">
        <v>533</v>
      </c>
      <c r="I13" s="985" t="s">
        <v>534</v>
      </c>
      <c r="J13" s="1084"/>
    </row>
    <row r="14" spans="1:10" s="54" customFormat="1" ht="17.25" customHeight="1">
      <c r="A14" s="1083" t="s">
        <v>540</v>
      </c>
      <c r="B14" s="53"/>
      <c r="C14" s="53"/>
      <c r="D14" s="108"/>
      <c r="E14" s="1079">
        <v>0</v>
      </c>
      <c r="F14" s="1080">
        <v>1200</v>
      </c>
      <c r="G14" s="1080">
        <v>1104</v>
      </c>
      <c r="H14" s="1081" t="s">
        <v>533</v>
      </c>
      <c r="I14" s="985" t="s">
        <v>534</v>
      </c>
      <c r="J14" s="1084"/>
    </row>
    <row r="15" spans="1:10" s="54" customFormat="1" ht="17.25" customHeight="1">
      <c r="A15" s="1083" t="s">
        <v>541</v>
      </c>
      <c r="B15" s="53"/>
      <c r="C15" s="53"/>
      <c r="D15" s="108"/>
      <c r="E15" s="1079">
        <v>0</v>
      </c>
      <c r="F15" s="1080">
        <v>1000</v>
      </c>
      <c r="G15" s="1080">
        <v>1000</v>
      </c>
      <c r="H15" s="1081" t="s">
        <v>533</v>
      </c>
      <c r="I15" s="985" t="s">
        <v>534</v>
      </c>
      <c r="J15" s="1084"/>
    </row>
    <row r="16" spans="1:10" s="54" customFormat="1" ht="17.25" customHeight="1">
      <c r="A16" s="1083" t="s">
        <v>542</v>
      </c>
      <c r="B16" s="53"/>
      <c r="C16" s="53"/>
      <c r="D16" s="108"/>
      <c r="E16" s="1079">
        <v>0</v>
      </c>
      <c r="F16" s="1080">
        <v>496</v>
      </c>
      <c r="G16" s="1080">
        <v>495</v>
      </c>
      <c r="H16" s="1081" t="s">
        <v>533</v>
      </c>
      <c r="I16" s="985" t="s">
        <v>534</v>
      </c>
      <c r="J16" s="1084"/>
    </row>
    <row r="17" spans="1:10" s="54" customFormat="1" ht="17.25" customHeight="1">
      <c r="A17" s="1083" t="s">
        <v>542</v>
      </c>
      <c r="B17" s="53"/>
      <c r="C17" s="53"/>
      <c r="D17" s="108"/>
      <c r="E17" s="1079">
        <v>0</v>
      </c>
      <c r="F17" s="1080">
        <v>372</v>
      </c>
      <c r="G17" s="1080">
        <v>372</v>
      </c>
      <c r="H17" s="1081" t="s">
        <v>533</v>
      </c>
      <c r="I17" s="985" t="s">
        <v>534</v>
      </c>
      <c r="J17" s="1084"/>
    </row>
    <row r="18" spans="1:10" s="54" customFormat="1" ht="17.25" customHeight="1">
      <c r="A18" s="1083" t="s">
        <v>543</v>
      </c>
      <c r="B18" s="53"/>
      <c r="C18" s="53"/>
      <c r="D18" s="108"/>
      <c r="E18" s="1079">
        <v>0</v>
      </c>
      <c r="F18" s="1080">
        <v>700</v>
      </c>
      <c r="G18" s="1080">
        <v>544</v>
      </c>
      <c r="H18" s="1081" t="s">
        <v>533</v>
      </c>
      <c r="I18" s="985" t="s">
        <v>534</v>
      </c>
      <c r="J18" s="1084"/>
    </row>
    <row r="19" spans="1:10" s="54" customFormat="1" ht="17.25" customHeight="1">
      <c r="A19" s="1083" t="s">
        <v>544</v>
      </c>
      <c r="B19" s="53"/>
      <c r="C19" s="53"/>
      <c r="D19" s="108"/>
      <c r="E19" s="1079">
        <v>0</v>
      </c>
      <c r="F19" s="1080">
        <v>890</v>
      </c>
      <c r="G19" s="1080">
        <v>889</v>
      </c>
      <c r="H19" s="1081" t="s">
        <v>533</v>
      </c>
      <c r="I19" s="985" t="s">
        <v>534</v>
      </c>
      <c r="J19" s="1084"/>
    </row>
    <row r="20" spans="1:10" s="54" customFormat="1" ht="17.25" customHeight="1">
      <c r="A20" s="1083" t="s">
        <v>545</v>
      </c>
      <c r="B20" s="53"/>
      <c r="C20" s="53"/>
      <c r="D20" s="108"/>
      <c r="E20" s="1079">
        <v>0</v>
      </c>
      <c r="F20" s="1080">
        <v>696</v>
      </c>
      <c r="G20" s="1080">
        <v>696</v>
      </c>
      <c r="H20" s="1081" t="s">
        <v>533</v>
      </c>
      <c r="I20" s="985" t="s">
        <v>534</v>
      </c>
      <c r="J20" s="1084"/>
    </row>
    <row r="21" spans="1:10" s="54" customFormat="1" ht="17.25" customHeight="1">
      <c r="A21" s="1083" t="s">
        <v>546</v>
      </c>
      <c r="B21" s="53"/>
      <c r="C21" s="53"/>
      <c r="D21" s="108"/>
      <c r="E21" s="1079">
        <v>0</v>
      </c>
      <c r="F21" s="1080">
        <v>764</v>
      </c>
      <c r="G21" s="1080">
        <v>757</v>
      </c>
      <c r="H21" s="1081" t="s">
        <v>533</v>
      </c>
      <c r="I21" s="985" t="s">
        <v>534</v>
      </c>
      <c r="J21" s="1084"/>
    </row>
    <row r="22" spans="1:10" s="54" customFormat="1" ht="17.25" customHeight="1">
      <c r="A22" s="1083" t="s">
        <v>547</v>
      </c>
      <c r="B22" s="53"/>
      <c r="C22" s="53"/>
      <c r="D22" s="108"/>
      <c r="E22" s="1079">
        <v>0</v>
      </c>
      <c r="F22" s="1080">
        <v>300</v>
      </c>
      <c r="G22" s="1080">
        <v>300</v>
      </c>
      <c r="H22" s="1081" t="s">
        <v>533</v>
      </c>
      <c r="I22" s="985" t="s">
        <v>534</v>
      </c>
      <c r="J22" s="1084"/>
    </row>
    <row r="23" spans="1:10" s="54" customFormat="1" ht="17.25" customHeight="1">
      <c r="A23" s="1083" t="s">
        <v>548</v>
      </c>
      <c r="B23" s="53"/>
      <c r="C23" s="53"/>
      <c r="D23" s="108"/>
      <c r="E23" s="1079">
        <v>0</v>
      </c>
      <c r="F23" s="1080">
        <v>0</v>
      </c>
      <c r="G23" s="1080">
        <v>691.14</v>
      </c>
      <c r="H23" s="1081" t="s">
        <v>533</v>
      </c>
      <c r="I23" s="985" t="s">
        <v>534</v>
      </c>
      <c r="J23" s="1084"/>
    </row>
    <row r="24" spans="1:10" s="54" customFormat="1" ht="17.25" customHeight="1">
      <c r="A24" s="1083" t="s">
        <v>549</v>
      </c>
      <c r="B24" s="53"/>
      <c r="C24" s="53"/>
      <c r="D24" s="108"/>
      <c r="E24" s="1079">
        <v>0</v>
      </c>
      <c r="F24" s="1080">
        <v>410</v>
      </c>
      <c r="G24" s="1080">
        <v>370</v>
      </c>
      <c r="H24" s="1081" t="s">
        <v>533</v>
      </c>
      <c r="I24" s="985" t="s">
        <v>534</v>
      </c>
      <c r="J24" s="1084"/>
    </row>
    <row r="25" spans="1:10" s="54" customFormat="1" ht="17.25" customHeight="1">
      <c r="A25" s="1083" t="s">
        <v>550</v>
      </c>
      <c r="B25" s="53"/>
      <c r="C25" s="53"/>
      <c r="D25" s="108"/>
      <c r="E25" s="1079">
        <v>0</v>
      </c>
      <c r="F25" s="1080">
        <v>962</v>
      </c>
      <c r="G25" s="1080">
        <v>962</v>
      </c>
      <c r="H25" s="1081" t="s">
        <v>533</v>
      </c>
      <c r="I25" s="985" t="s">
        <v>534</v>
      </c>
      <c r="J25" s="1084"/>
    </row>
    <row r="26" spans="1:10" s="54" customFormat="1" ht="17.25" customHeight="1">
      <c r="A26" s="1083" t="s">
        <v>551</v>
      </c>
      <c r="B26" s="53"/>
      <c r="C26" s="53"/>
      <c r="D26" s="108"/>
      <c r="E26" s="1079">
        <v>0</v>
      </c>
      <c r="F26" s="1080">
        <v>540</v>
      </c>
      <c r="G26" s="1080">
        <v>535</v>
      </c>
      <c r="H26" s="1081" t="s">
        <v>533</v>
      </c>
      <c r="I26" s="985" t="s">
        <v>534</v>
      </c>
      <c r="J26" s="1084"/>
    </row>
    <row r="27" spans="1:10" s="54" customFormat="1" ht="17.25" customHeight="1">
      <c r="A27" s="1083" t="s">
        <v>552</v>
      </c>
      <c r="B27" s="53"/>
      <c r="C27" s="53"/>
      <c r="D27" s="108"/>
      <c r="E27" s="1079">
        <v>0</v>
      </c>
      <c r="F27" s="1080">
        <v>2034</v>
      </c>
      <c r="G27" s="1080">
        <v>1968</v>
      </c>
      <c r="H27" s="1081" t="s">
        <v>533</v>
      </c>
      <c r="I27" s="985" t="s">
        <v>534</v>
      </c>
      <c r="J27" s="1084"/>
    </row>
    <row r="28" spans="1:10" s="54" customFormat="1" ht="17.25" customHeight="1">
      <c r="A28" s="1083" t="s">
        <v>553</v>
      </c>
      <c r="B28" s="53"/>
      <c r="C28" s="53"/>
      <c r="D28" s="108"/>
      <c r="E28" s="1079">
        <v>0</v>
      </c>
      <c r="F28" s="1080">
        <v>144</v>
      </c>
      <c r="G28" s="1080">
        <v>143</v>
      </c>
      <c r="H28" s="1081" t="s">
        <v>533</v>
      </c>
      <c r="I28" s="985" t="s">
        <v>534</v>
      </c>
      <c r="J28" s="1084"/>
    </row>
    <row r="29" spans="1:10" s="54" customFormat="1" ht="17.25" customHeight="1">
      <c r="A29" s="1083" t="s">
        <v>554</v>
      </c>
      <c r="B29" s="53"/>
      <c r="C29" s="53"/>
      <c r="D29" s="108"/>
      <c r="E29" s="1079">
        <v>0</v>
      </c>
      <c r="F29" s="1080">
        <v>550</v>
      </c>
      <c r="G29" s="1080">
        <v>550</v>
      </c>
      <c r="H29" s="1081" t="s">
        <v>533</v>
      </c>
      <c r="I29" s="985" t="s">
        <v>534</v>
      </c>
      <c r="J29" s="1084"/>
    </row>
    <row r="30" spans="1:10" s="54" customFormat="1" ht="17.25" customHeight="1">
      <c r="A30" s="1083" t="s">
        <v>555</v>
      </c>
      <c r="B30" s="53"/>
      <c r="C30" s="53"/>
      <c r="D30" s="108"/>
      <c r="E30" s="1079">
        <v>0</v>
      </c>
      <c r="F30" s="1080">
        <v>300</v>
      </c>
      <c r="G30" s="1080">
        <v>300</v>
      </c>
      <c r="H30" s="1081" t="s">
        <v>533</v>
      </c>
      <c r="I30" s="985" t="s">
        <v>534</v>
      </c>
      <c r="J30" s="1084"/>
    </row>
    <row r="31" spans="1:10" s="54" customFormat="1" ht="17.25" customHeight="1">
      <c r="A31" s="1083" t="s">
        <v>556</v>
      </c>
      <c r="B31" s="53"/>
      <c r="C31" s="53"/>
      <c r="D31" s="108"/>
      <c r="E31" s="1079">
        <v>0</v>
      </c>
      <c r="F31" s="1080">
        <v>689</v>
      </c>
      <c r="G31" s="1080">
        <v>689</v>
      </c>
      <c r="H31" s="1081" t="s">
        <v>533</v>
      </c>
      <c r="I31" s="985" t="s">
        <v>534</v>
      </c>
      <c r="J31" s="1084"/>
    </row>
    <row r="32" spans="1:10" s="54" customFormat="1" ht="17.25" customHeight="1">
      <c r="A32" s="1083" t="s">
        <v>557</v>
      </c>
      <c r="B32" s="53"/>
      <c r="C32" s="53"/>
      <c r="D32" s="108"/>
      <c r="E32" s="1079">
        <v>0</v>
      </c>
      <c r="F32" s="1080">
        <v>600</v>
      </c>
      <c r="G32" s="1080">
        <v>600</v>
      </c>
      <c r="H32" s="1081" t="s">
        <v>533</v>
      </c>
      <c r="I32" s="985" t="s">
        <v>534</v>
      </c>
      <c r="J32" s="1084"/>
    </row>
    <row r="33" spans="1:10" s="54" customFormat="1" ht="17.25" customHeight="1">
      <c r="A33" s="1083" t="s">
        <v>558</v>
      </c>
      <c r="B33" s="53"/>
      <c r="C33" s="53"/>
      <c r="D33" s="108"/>
      <c r="E33" s="1079">
        <v>0</v>
      </c>
      <c r="F33" s="1080">
        <v>400</v>
      </c>
      <c r="G33" s="1080">
        <v>400</v>
      </c>
      <c r="H33" s="1081" t="s">
        <v>533</v>
      </c>
      <c r="I33" s="985" t="s">
        <v>534</v>
      </c>
      <c r="J33" s="1084"/>
    </row>
    <row r="34" spans="1:10" s="54" customFormat="1" ht="17.25" customHeight="1">
      <c r="A34" s="1083" t="s">
        <v>559</v>
      </c>
      <c r="B34" s="53"/>
      <c r="C34" s="53"/>
      <c r="D34" s="108"/>
      <c r="E34" s="1079">
        <v>0</v>
      </c>
      <c r="F34" s="1080">
        <v>150</v>
      </c>
      <c r="G34" s="1080">
        <v>148</v>
      </c>
      <c r="H34" s="1081" t="s">
        <v>533</v>
      </c>
      <c r="I34" s="985" t="s">
        <v>534</v>
      </c>
      <c r="J34" s="1084"/>
    </row>
    <row r="35" spans="1:10" s="54" customFormat="1" ht="17.25" customHeight="1">
      <c r="A35" s="1083" t="s">
        <v>560</v>
      </c>
      <c r="B35" s="53"/>
      <c r="C35" s="53"/>
      <c r="D35" s="108"/>
      <c r="E35" s="1079">
        <v>0</v>
      </c>
      <c r="F35" s="1080">
        <v>773</v>
      </c>
      <c r="G35" s="1080">
        <v>773</v>
      </c>
      <c r="H35" s="1081" t="s">
        <v>533</v>
      </c>
      <c r="I35" s="985" t="s">
        <v>534</v>
      </c>
      <c r="J35" s="1084"/>
    </row>
    <row r="36" spans="1:10" s="54" customFormat="1" ht="17.25" customHeight="1">
      <c r="A36" s="1083" t="s">
        <v>561</v>
      </c>
      <c r="B36" s="53"/>
      <c r="C36" s="53"/>
      <c r="D36" s="108"/>
      <c r="E36" s="1079">
        <v>0</v>
      </c>
      <c r="F36" s="1080">
        <v>300</v>
      </c>
      <c r="G36" s="1080">
        <v>300</v>
      </c>
      <c r="H36" s="1081" t="s">
        <v>533</v>
      </c>
      <c r="I36" s="985" t="s">
        <v>534</v>
      </c>
      <c r="J36" s="1084"/>
    </row>
    <row r="37" spans="1:10" s="54" customFormat="1" ht="17.25" customHeight="1">
      <c r="A37" s="1083" t="s">
        <v>562</v>
      </c>
      <c r="B37" s="53"/>
      <c r="C37" s="53"/>
      <c r="D37" s="108"/>
      <c r="E37" s="1079">
        <v>0</v>
      </c>
      <c r="F37" s="1080">
        <v>350</v>
      </c>
      <c r="G37" s="1080">
        <v>350</v>
      </c>
      <c r="H37" s="1081" t="s">
        <v>533</v>
      </c>
      <c r="I37" s="985" t="s">
        <v>534</v>
      </c>
      <c r="J37" s="1084"/>
    </row>
    <row r="38" spans="1:10" s="54" customFormat="1" ht="17.25" customHeight="1">
      <c r="A38" s="1083" t="s">
        <v>563</v>
      </c>
      <c r="B38" s="53"/>
      <c r="C38" s="53"/>
      <c r="D38" s="108"/>
      <c r="E38" s="1079">
        <v>0</v>
      </c>
      <c r="F38" s="1080">
        <v>465</v>
      </c>
      <c r="G38" s="1080">
        <v>465</v>
      </c>
      <c r="H38" s="1081" t="s">
        <v>533</v>
      </c>
      <c r="I38" s="985" t="s">
        <v>534</v>
      </c>
      <c r="J38" s="1084"/>
    </row>
    <row r="39" spans="1:10" s="54" customFormat="1" ht="17.25" customHeight="1">
      <c r="A39" s="1083" t="s">
        <v>564</v>
      </c>
      <c r="B39" s="53"/>
      <c r="C39" s="53"/>
      <c r="D39" s="108"/>
      <c r="E39" s="1079">
        <v>0</v>
      </c>
      <c r="F39" s="1080">
        <v>549</v>
      </c>
      <c r="G39" s="1080">
        <v>549</v>
      </c>
      <c r="H39" s="1081" t="s">
        <v>533</v>
      </c>
      <c r="I39" s="985" t="s">
        <v>534</v>
      </c>
      <c r="J39" s="1084"/>
    </row>
    <row r="40" spans="1:10" s="54" customFormat="1" ht="17.25" customHeight="1">
      <c r="A40" s="1083" t="s">
        <v>565</v>
      </c>
      <c r="B40" s="53"/>
      <c r="C40" s="53"/>
      <c r="D40" s="108"/>
      <c r="E40" s="1079">
        <v>0</v>
      </c>
      <c r="F40" s="1080">
        <v>600</v>
      </c>
      <c r="G40" s="1080">
        <v>600</v>
      </c>
      <c r="H40" s="1081" t="s">
        <v>533</v>
      </c>
      <c r="I40" s="985" t="s">
        <v>534</v>
      </c>
      <c r="J40" s="1084"/>
    </row>
    <row r="41" spans="1:10" s="54" customFormat="1" ht="17.25" customHeight="1">
      <c r="A41" s="1083" t="s">
        <v>566</v>
      </c>
      <c r="B41" s="53"/>
      <c r="C41" s="53"/>
      <c r="D41" s="108"/>
      <c r="E41" s="1079">
        <v>0</v>
      </c>
      <c r="F41" s="1080">
        <v>300</v>
      </c>
      <c r="G41" s="1080">
        <v>0</v>
      </c>
      <c r="H41" s="1081" t="s">
        <v>533</v>
      </c>
      <c r="I41" s="985" t="s">
        <v>534</v>
      </c>
      <c r="J41" s="1084"/>
    </row>
    <row r="42" spans="1:10" s="54" customFormat="1" ht="17.25" customHeight="1">
      <c r="A42" s="1083" t="s">
        <v>567</v>
      </c>
      <c r="B42" s="53"/>
      <c r="C42" s="53"/>
      <c r="D42" s="108"/>
      <c r="E42" s="1079">
        <v>0</v>
      </c>
      <c r="F42" s="1080">
        <v>1200</v>
      </c>
      <c r="G42" s="1080">
        <v>1160</v>
      </c>
      <c r="H42" s="1081" t="s">
        <v>533</v>
      </c>
      <c r="I42" s="985" t="s">
        <v>534</v>
      </c>
      <c r="J42" s="1084"/>
    </row>
    <row r="43" spans="1:10" s="54" customFormat="1" ht="17.25" customHeight="1">
      <c r="A43" s="1083" t="s">
        <v>568</v>
      </c>
      <c r="B43" s="53"/>
      <c r="C43" s="53"/>
      <c r="D43" s="108"/>
      <c r="E43" s="1079">
        <v>0</v>
      </c>
      <c r="F43" s="1080">
        <v>530</v>
      </c>
      <c r="G43" s="1080">
        <v>0</v>
      </c>
      <c r="H43" s="1081" t="s">
        <v>533</v>
      </c>
      <c r="I43" s="985" t="s">
        <v>534</v>
      </c>
      <c r="J43" s="1084"/>
    </row>
    <row r="44" spans="1:10" s="54" customFormat="1" ht="17.25" customHeight="1">
      <c r="A44" s="1083" t="s">
        <v>569</v>
      </c>
      <c r="B44" s="53"/>
      <c r="C44" s="53"/>
      <c r="D44" s="108"/>
      <c r="E44" s="1079">
        <v>0</v>
      </c>
      <c r="F44" s="1080">
        <v>80</v>
      </c>
      <c r="G44" s="1080">
        <v>80</v>
      </c>
      <c r="H44" s="1081" t="s">
        <v>533</v>
      </c>
      <c r="I44" s="985" t="s">
        <v>534</v>
      </c>
      <c r="J44" s="1084"/>
    </row>
    <row r="45" spans="1:10" s="54" customFormat="1" ht="17.25" customHeight="1">
      <c r="A45" s="1083" t="s">
        <v>710</v>
      </c>
      <c r="B45" s="53"/>
      <c r="C45" s="53"/>
      <c r="D45" s="108"/>
      <c r="E45" s="1079">
        <v>0</v>
      </c>
      <c r="F45" s="1080">
        <v>699</v>
      </c>
      <c r="G45" s="1080">
        <v>699</v>
      </c>
      <c r="H45" s="1081" t="s">
        <v>533</v>
      </c>
      <c r="I45" s="985" t="s">
        <v>534</v>
      </c>
      <c r="J45" s="1084"/>
    </row>
    <row r="46" spans="1:10" s="54" customFormat="1" ht="17.25" customHeight="1">
      <c r="A46" s="1083" t="s">
        <v>570</v>
      </c>
      <c r="B46" s="53"/>
      <c r="C46" s="53"/>
      <c r="D46" s="108"/>
      <c r="E46" s="1079">
        <v>0</v>
      </c>
      <c r="F46" s="1080">
        <v>700</v>
      </c>
      <c r="G46" s="1080">
        <v>696</v>
      </c>
      <c r="H46" s="1081" t="s">
        <v>533</v>
      </c>
      <c r="I46" s="985" t="s">
        <v>534</v>
      </c>
      <c r="J46" s="1084"/>
    </row>
    <row r="47" spans="1:10" s="54" customFormat="1" ht="17.25" customHeight="1">
      <c r="A47" s="1083" t="s">
        <v>571</v>
      </c>
      <c r="B47" s="53"/>
      <c r="C47" s="53"/>
      <c r="D47" s="108"/>
      <c r="E47" s="1079">
        <v>0</v>
      </c>
      <c r="F47" s="1080">
        <v>243</v>
      </c>
      <c r="G47" s="1080">
        <v>235</v>
      </c>
      <c r="H47" s="1081" t="s">
        <v>533</v>
      </c>
      <c r="I47" s="985" t="s">
        <v>534</v>
      </c>
      <c r="J47" s="1084"/>
    </row>
    <row r="48" spans="1:10" s="54" customFormat="1" ht="17.25" customHeight="1">
      <c r="A48" s="1083" t="s">
        <v>572</v>
      </c>
      <c r="B48" s="53"/>
      <c r="C48" s="53"/>
      <c r="D48" s="108"/>
      <c r="E48" s="1079">
        <v>0</v>
      </c>
      <c r="F48" s="1080">
        <v>434</v>
      </c>
      <c r="G48" s="1080">
        <v>434</v>
      </c>
      <c r="H48" s="1081" t="s">
        <v>533</v>
      </c>
      <c r="I48" s="985" t="s">
        <v>534</v>
      </c>
      <c r="J48" s="1084"/>
    </row>
    <row r="49" spans="1:10" s="54" customFormat="1" ht="17.25" customHeight="1">
      <c r="A49" s="1083" t="s">
        <v>573</v>
      </c>
      <c r="B49" s="53"/>
      <c r="C49" s="53"/>
      <c r="D49" s="108"/>
      <c r="E49" s="1079">
        <v>0</v>
      </c>
      <c r="F49" s="1080">
        <v>600</v>
      </c>
      <c r="G49" s="1080">
        <v>500</v>
      </c>
      <c r="H49" s="1081" t="s">
        <v>533</v>
      </c>
      <c r="I49" s="985" t="s">
        <v>534</v>
      </c>
      <c r="J49" s="1084"/>
    </row>
    <row r="50" spans="1:10" s="54" customFormat="1" ht="17.25" customHeight="1">
      <c r="A50" s="1083" t="s">
        <v>574</v>
      </c>
      <c r="B50" s="53"/>
      <c r="C50" s="53"/>
      <c r="D50" s="108"/>
      <c r="E50" s="1079">
        <v>0</v>
      </c>
      <c r="F50" s="1080">
        <v>300</v>
      </c>
      <c r="G50" s="1080">
        <v>300</v>
      </c>
      <c r="H50" s="1081" t="s">
        <v>533</v>
      </c>
      <c r="I50" s="985" t="s">
        <v>534</v>
      </c>
      <c r="J50" s="1084"/>
    </row>
    <row r="51" spans="1:10" s="54" customFormat="1" ht="17.25" customHeight="1">
      <c r="A51" s="1083" t="s">
        <v>575</v>
      </c>
      <c r="B51" s="53"/>
      <c r="C51" s="53"/>
      <c r="D51" s="108"/>
      <c r="E51" s="1079">
        <v>0</v>
      </c>
      <c r="F51" s="1080">
        <v>1410</v>
      </c>
      <c r="G51" s="1080">
        <v>1410</v>
      </c>
      <c r="H51" s="1081" t="s">
        <v>533</v>
      </c>
      <c r="I51" s="985" t="s">
        <v>534</v>
      </c>
      <c r="J51" s="1084"/>
    </row>
    <row r="52" spans="1:10" s="54" customFormat="1" ht="17.25" customHeight="1">
      <c r="A52" s="1083" t="s">
        <v>576</v>
      </c>
      <c r="B52" s="53"/>
      <c r="C52" s="53"/>
      <c r="D52" s="108"/>
      <c r="E52" s="1079">
        <v>0</v>
      </c>
      <c r="F52" s="1080">
        <v>1200</v>
      </c>
      <c r="G52" s="1080">
        <v>1200</v>
      </c>
      <c r="H52" s="1081" t="s">
        <v>533</v>
      </c>
      <c r="I52" s="985" t="s">
        <v>534</v>
      </c>
      <c r="J52" s="1084"/>
    </row>
    <row r="53" spans="1:10" s="54" customFormat="1" ht="17.25" customHeight="1">
      <c r="A53" s="1083" t="s">
        <v>577</v>
      </c>
      <c r="B53" s="53"/>
      <c r="C53" s="53"/>
      <c r="D53" s="108"/>
      <c r="E53" s="1079">
        <v>0</v>
      </c>
      <c r="F53" s="1080">
        <v>951</v>
      </c>
      <c r="G53" s="1080">
        <v>856</v>
      </c>
      <c r="H53" s="1081" t="s">
        <v>533</v>
      </c>
      <c r="I53" s="985" t="s">
        <v>534</v>
      </c>
      <c r="J53" s="1084"/>
    </row>
    <row r="54" spans="1:10" s="54" customFormat="1" ht="17.25" customHeight="1">
      <c r="A54" s="1083" t="s">
        <v>578</v>
      </c>
      <c r="B54" s="53"/>
      <c r="C54" s="53"/>
      <c r="D54" s="108"/>
      <c r="E54" s="1079">
        <v>0</v>
      </c>
      <c r="F54" s="1080">
        <v>225</v>
      </c>
      <c r="G54" s="1080">
        <v>554</v>
      </c>
      <c r="H54" s="1081" t="s">
        <v>533</v>
      </c>
      <c r="I54" s="985" t="s">
        <v>534</v>
      </c>
      <c r="J54" s="1084"/>
    </row>
    <row r="55" spans="1:10" s="54" customFormat="1" ht="17.25" customHeight="1">
      <c r="A55" s="1083" t="s">
        <v>579</v>
      </c>
      <c r="B55" s="53"/>
      <c r="C55" s="53"/>
      <c r="D55" s="108"/>
      <c r="E55" s="1079">
        <v>0</v>
      </c>
      <c r="F55" s="1080">
        <v>792</v>
      </c>
      <c r="G55" s="1080">
        <v>675</v>
      </c>
      <c r="H55" s="1081" t="s">
        <v>533</v>
      </c>
      <c r="I55" s="985" t="s">
        <v>534</v>
      </c>
      <c r="J55" s="1084"/>
    </row>
    <row r="56" spans="1:10" s="54" customFormat="1" ht="17.25" customHeight="1">
      <c r="A56" s="1083" t="s">
        <v>580</v>
      </c>
      <c r="B56" s="53"/>
      <c r="C56" s="53"/>
      <c r="D56" s="108"/>
      <c r="E56" s="1079">
        <v>0</v>
      </c>
      <c r="F56" s="1080">
        <v>1190</v>
      </c>
      <c r="G56" s="1080">
        <v>1190</v>
      </c>
      <c r="H56" s="1081" t="s">
        <v>533</v>
      </c>
      <c r="I56" s="985" t="s">
        <v>534</v>
      </c>
      <c r="J56" s="1084"/>
    </row>
    <row r="57" spans="1:10" s="54" customFormat="1" ht="17.25" customHeight="1">
      <c r="A57" s="1083" t="s">
        <v>581</v>
      </c>
      <c r="B57" s="53"/>
      <c r="C57" s="53"/>
      <c r="D57" s="108"/>
      <c r="E57" s="1079">
        <v>0</v>
      </c>
      <c r="F57" s="1080">
        <v>1300</v>
      </c>
      <c r="G57" s="1080">
        <v>1264</v>
      </c>
      <c r="H57" s="1081" t="s">
        <v>533</v>
      </c>
      <c r="I57" s="985" t="s">
        <v>534</v>
      </c>
      <c r="J57" s="1084"/>
    </row>
    <row r="58" spans="1:10" s="54" customFormat="1" ht="17.25" customHeight="1">
      <c r="A58" s="1083" t="s">
        <v>582</v>
      </c>
      <c r="B58" s="53"/>
      <c r="C58" s="53"/>
      <c r="D58" s="108"/>
      <c r="E58" s="1079">
        <v>0</v>
      </c>
      <c r="F58" s="1080">
        <v>590</v>
      </c>
      <c r="G58" s="1080">
        <v>587</v>
      </c>
      <c r="H58" s="1081" t="s">
        <v>533</v>
      </c>
      <c r="I58" s="985" t="s">
        <v>534</v>
      </c>
      <c r="J58" s="1084"/>
    </row>
    <row r="59" spans="1:10" s="54" customFormat="1" ht="17.25" customHeight="1">
      <c r="A59" s="1083" t="s">
        <v>583</v>
      </c>
      <c r="B59" s="53"/>
      <c r="C59" s="53"/>
      <c r="D59" s="108"/>
      <c r="E59" s="1079">
        <v>0</v>
      </c>
      <c r="F59" s="1080">
        <v>1300</v>
      </c>
      <c r="G59" s="1080">
        <v>1300</v>
      </c>
      <c r="H59" s="1081" t="s">
        <v>533</v>
      </c>
      <c r="I59" s="985" t="s">
        <v>534</v>
      </c>
      <c r="J59" s="1084"/>
    </row>
    <row r="60" spans="1:10" s="54" customFormat="1" ht="17.25" customHeight="1">
      <c r="A60" s="1083" t="s">
        <v>584</v>
      </c>
      <c r="B60" s="53"/>
      <c r="C60" s="53"/>
      <c r="D60" s="108"/>
      <c r="E60" s="1079">
        <v>0</v>
      </c>
      <c r="F60" s="1080">
        <v>300</v>
      </c>
      <c r="G60" s="1080">
        <v>300</v>
      </c>
      <c r="H60" s="1081" t="s">
        <v>533</v>
      </c>
      <c r="I60" s="985" t="s">
        <v>534</v>
      </c>
      <c r="J60" s="1084"/>
    </row>
    <row r="61" spans="1:10" s="54" customFormat="1" ht="17.25" customHeight="1">
      <c r="A61" s="1083" t="s">
        <v>585</v>
      </c>
      <c r="B61" s="53"/>
      <c r="C61" s="53"/>
      <c r="D61" s="108"/>
      <c r="E61" s="1079">
        <v>0</v>
      </c>
      <c r="F61" s="1080">
        <v>700</v>
      </c>
      <c r="G61" s="1080">
        <v>699</v>
      </c>
      <c r="H61" s="1081" t="s">
        <v>533</v>
      </c>
      <c r="I61" s="985" t="s">
        <v>534</v>
      </c>
      <c r="J61" s="1084"/>
    </row>
    <row r="62" spans="1:10" s="54" customFormat="1" ht="17.25" customHeight="1">
      <c r="A62" s="1083" t="s">
        <v>586</v>
      </c>
      <c r="B62" s="53"/>
      <c r="C62" s="53"/>
      <c r="D62" s="108"/>
      <c r="E62" s="1079">
        <v>0</v>
      </c>
      <c r="F62" s="1080">
        <v>500</v>
      </c>
      <c r="G62" s="1080">
        <v>500</v>
      </c>
      <c r="H62" s="1081" t="s">
        <v>533</v>
      </c>
      <c r="I62" s="985" t="s">
        <v>534</v>
      </c>
      <c r="J62" s="1084"/>
    </row>
    <row r="63" spans="1:10" s="54" customFormat="1" ht="17.25" customHeight="1">
      <c r="A63" s="1083" t="s">
        <v>587</v>
      </c>
      <c r="B63" s="53"/>
      <c r="C63" s="53"/>
      <c r="D63" s="108"/>
      <c r="E63" s="1079">
        <v>0</v>
      </c>
      <c r="F63" s="1080">
        <v>981</v>
      </c>
      <c r="G63" s="1080">
        <v>981</v>
      </c>
      <c r="H63" s="1081" t="s">
        <v>533</v>
      </c>
      <c r="I63" s="985" t="s">
        <v>534</v>
      </c>
      <c r="J63" s="1084"/>
    </row>
    <row r="64" spans="1:10" s="54" customFormat="1" ht="17.25" customHeight="1">
      <c r="A64" s="1083" t="s">
        <v>588</v>
      </c>
      <c r="B64" s="53"/>
      <c r="C64" s="53"/>
      <c r="D64" s="108"/>
      <c r="E64" s="1079">
        <v>0</v>
      </c>
      <c r="F64" s="1080">
        <v>360</v>
      </c>
      <c r="G64" s="1080">
        <v>356</v>
      </c>
      <c r="H64" s="1081" t="s">
        <v>533</v>
      </c>
      <c r="I64" s="985" t="s">
        <v>534</v>
      </c>
      <c r="J64" s="1084"/>
    </row>
    <row r="65" spans="1:10" s="54" customFormat="1" ht="17.25" customHeight="1">
      <c r="A65" s="1083" t="s">
        <v>589</v>
      </c>
      <c r="B65" s="53"/>
      <c r="C65" s="53"/>
      <c r="D65" s="108"/>
      <c r="E65" s="1079">
        <v>0</v>
      </c>
      <c r="F65" s="1080">
        <v>700</v>
      </c>
      <c r="G65" s="1080">
        <v>700</v>
      </c>
      <c r="H65" s="1081" t="s">
        <v>533</v>
      </c>
      <c r="I65" s="985" t="s">
        <v>534</v>
      </c>
      <c r="J65" s="1084"/>
    </row>
    <row r="66" spans="1:10" s="54" customFormat="1" ht="17.25" customHeight="1">
      <c r="A66" s="1083" t="s">
        <v>590</v>
      </c>
      <c r="B66" s="53"/>
      <c r="C66" s="53"/>
      <c r="D66" s="108"/>
      <c r="E66" s="1079">
        <v>0</v>
      </c>
      <c r="F66" s="1080">
        <v>1500</v>
      </c>
      <c r="G66" s="1080">
        <v>1500</v>
      </c>
      <c r="H66" s="1081" t="s">
        <v>533</v>
      </c>
      <c r="I66" s="985" t="s">
        <v>534</v>
      </c>
      <c r="J66" s="1084"/>
    </row>
    <row r="67" spans="1:10" s="54" customFormat="1" ht="17.25" customHeight="1">
      <c r="A67" s="1083" t="s">
        <v>591</v>
      </c>
      <c r="B67" s="53"/>
      <c r="C67" s="53"/>
      <c r="D67" s="108"/>
      <c r="E67" s="1079">
        <v>0</v>
      </c>
      <c r="F67" s="1080">
        <v>700</v>
      </c>
      <c r="G67" s="1080">
        <v>700</v>
      </c>
      <c r="H67" s="1081" t="s">
        <v>533</v>
      </c>
      <c r="I67" s="985" t="s">
        <v>534</v>
      </c>
      <c r="J67" s="1084"/>
    </row>
    <row r="68" spans="1:10" s="54" customFormat="1" ht="17.25" customHeight="1">
      <c r="A68" s="1083" t="s">
        <v>592</v>
      </c>
      <c r="B68" s="53"/>
      <c r="C68" s="53"/>
      <c r="D68" s="108"/>
      <c r="E68" s="1079">
        <v>0</v>
      </c>
      <c r="F68" s="1080">
        <v>450</v>
      </c>
      <c r="G68" s="1080">
        <v>450</v>
      </c>
      <c r="H68" s="1081" t="s">
        <v>533</v>
      </c>
      <c r="I68" s="985" t="s">
        <v>534</v>
      </c>
      <c r="J68" s="1084"/>
    </row>
    <row r="69" spans="1:10" s="54" customFormat="1" ht="17.25" customHeight="1">
      <c r="A69" s="1083" t="s">
        <v>593</v>
      </c>
      <c r="B69" s="53"/>
      <c r="C69" s="53"/>
      <c r="D69" s="108"/>
      <c r="E69" s="1079">
        <v>0</v>
      </c>
      <c r="F69" s="1080">
        <v>700</v>
      </c>
      <c r="G69" s="1080">
        <v>700</v>
      </c>
      <c r="H69" s="1081" t="s">
        <v>533</v>
      </c>
      <c r="I69" s="985" t="s">
        <v>534</v>
      </c>
      <c r="J69" s="1084"/>
    </row>
    <row r="70" spans="1:10" s="54" customFormat="1" ht="17.25" customHeight="1">
      <c r="A70" s="1083" t="s">
        <v>594</v>
      </c>
      <c r="B70" s="53"/>
      <c r="C70" s="53"/>
      <c r="D70" s="108"/>
      <c r="E70" s="1079">
        <v>0</v>
      </c>
      <c r="F70" s="1080">
        <v>550</v>
      </c>
      <c r="G70" s="1080">
        <v>550</v>
      </c>
      <c r="H70" s="1081" t="s">
        <v>533</v>
      </c>
      <c r="I70" s="985" t="s">
        <v>534</v>
      </c>
      <c r="J70" s="1084"/>
    </row>
    <row r="71" spans="1:10" s="54" customFormat="1" ht="17.25" customHeight="1">
      <c r="A71" s="1083" t="s">
        <v>595</v>
      </c>
      <c r="B71" s="53"/>
      <c r="C71" s="53"/>
      <c r="D71" s="108"/>
      <c r="E71" s="1079">
        <v>0</v>
      </c>
      <c r="F71" s="1080">
        <v>419</v>
      </c>
      <c r="G71" s="1080">
        <v>418</v>
      </c>
      <c r="H71" s="1081" t="s">
        <v>533</v>
      </c>
      <c r="I71" s="985" t="s">
        <v>534</v>
      </c>
      <c r="J71" s="1084"/>
    </row>
    <row r="72" spans="1:10" s="54" customFormat="1" ht="17.25" customHeight="1">
      <c r="A72" s="1083" t="s">
        <v>596</v>
      </c>
      <c r="B72" s="53"/>
      <c r="C72" s="53"/>
      <c r="D72" s="108"/>
      <c r="E72" s="1079">
        <v>0</v>
      </c>
      <c r="F72" s="1080">
        <v>300</v>
      </c>
      <c r="G72" s="1080">
        <v>300</v>
      </c>
      <c r="H72" s="1081" t="s">
        <v>533</v>
      </c>
      <c r="I72" s="985" t="s">
        <v>534</v>
      </c>
      <c r="J72" s="1084"/>
    </row>
    <row r="73" spans="1:10" s="54" customFormat="1" ht="17.25" customHeight="1">
      <c r="A73" s="1083" t="s">
        <v>597</v>
      </c>
      <c r="B73" s="53"/>
      <c r="C73" s="53"/>
      <c r="D73" s="108"/>
      <c r="E73" s="1079">
        <v>0</v>
      </c>
      <c r="F73" s="1080">
        <v>1300</v>
      </c>
      <c r="G73" s="1080">
        <v>1300</v>
      </c>
      <c r="H73" s="1081" t="s">
        <v>533</v>
      </c>
      <c r="I73" s="985" t="s">
        <v>534</v>
      </c>
      <c r="J73" s="1084"/>
    </row>
    <row r="74" spans="1:10" s="54" customFormat="1" ht="17.25" customHeight="1">
      <c r="A74" s="1083" t="s">
        <v>598</v>
      </c>
      <c r="B74" s="53"/>
      <c r="C74" s="53"/>
      <c r="D74" s="108"/>
      <c r="E74" s="1079">
        <v>0</v>
      </c>
      <c r="F74" s="1080">
        <v>952</v>
      </c>
      <c r="G74" s="1080">
        <v>829</v>
      </c>
      <c r="H74" s="1081" t="s">
        <v>533</v>
      </c>
      <c r="I74" s="985" t="s">
        <v>534</v>
      </c>
      <c r="J74" s="1084"/>
    </row>
    <row r="75" spans="1:10" s="54" customFormat="1" ht="17.25" customHeight="1">
      <c r="A75" s="1083" t="s">
        <v>599</v>
      </c>
      <c r="B75" s="53"/>
      <c r="C75" s="53"/>
      <c r="D75" s="108"/>
      <c r="E75" s="1079">
        <v>0</v>
      </c>
      <c r="F75" s="1080">
        <v>730</v>
      </c>
      <c r="G75" s="1080">
        <v>2168.91</v>
      </c>
      <c r="H75" s="1081" t="s">
        <v>533</v>
      </c>
      <c r="I75" s="985" t="s">
        <v>534</v>
      </c>
      <c r="J75" s="1084"/>
    </row>
    <row r="76" spans="1:10" s="54" customFormat="1" ht="17.25" customHeight="1">
      <c r="A76" s="1083" t="s">
        <v>600</v>
      </c>
      <c r="B76" s="53"/>
      <c r="C76" s="53"/>
      <c r="D76" s="108"/>
      <c r="E76" s="1079">
        <v>0</v>
      </c>
      <c r="F76" s="1080">
        <v>1300</v>
      </c>
      <c r="G76" s="1080">
        <v>1300</v>
      </c>
      <c r="H76" s="1081" t="s">
        <v>533</v>
      </c>
      <c r="I76" s="985" t="s">
        <v>534</v>
      </c>
      <c r="J76" s="1084"/>
    </row>
    <row r="77" spans="1:10" s="54" customFormat="1" ht="17.25" customHeight="1">
      <c r="A77" s="1083" t="s">
        <v>601</v>
      </c>
      <c r="B77" s="53"/>
      <c r="C77" s="53"/>
      <c r="D77" s="108"/>
      <c r="E77" s="1079">
        <v>0</v>
      </c>
      <c r="F77" s="1080">
        <v>432</v>
      </c>
      <c r="G77" s="1080">
        <v>432</v>
      </c>
      <c r="H77" s="1081" t="s">
        <v>533</v>
      </c>
      <c r="I77" s="985" t="s">
        <v>534</v>
      </c>
      <c r="J77" s="1084"/>
    </row>
    <row r="78" spans="1:10" s="54" customFormat="1" ht="17.25" customHeight="1">
      <c r="A78" s="1083" t="s">
        <v>602</v>
      </c>
      <c r="B78" s="53"/>
      <c r="C78" s="53"/>
      <c r="D78" s="108"/>
      <c r="E78" s="1079">
        <v>0</v>
      </c>
      <c r="F78" s="1080">
        <v>526</v>
      </c>
      <c r="G78" s="1080">
        <v>526</v>
      </c>
      <c r="H78" s="1081" t="s">
        <v>533</v>
      </c>
      <c r="I78" s="985" t="s">
        <v>534</v>
      </c>
      <c r="J78" s="1084"/>
    </row>
    <row r="79" spans="1:10" s="54" customFormat="1" ht="17.25" customHeight="1">
      <c r="A79" s="1083" t="s">
        <v>603</v>
      </c>
      <c r="B79" s="53"/>
      <c r="C79" s="53"/>
      <c r="D79" s="108"/>
      <c r="E79" s="1079">
        <v>0</v>
      </c>
      <c r="F79" s="1080">
        <v>72</v>
      </c>
      <c r="G79" s="1080">
        <v>72</v>
      </c>
      <c r="H79" s="1081" t="s">
        <v>533</v>
      </c>
      <c r="I79" s="985" t="s">
        <v>534</v>
      </c>
      <c r="J79" s="1084"/>
    </row>
    <row r="80" spans="1:10" s="54" customFormat="1" ht="17.25" customHeight="1">
      <c r="A80" s="1083" t="s">
        <v>707</v>
      </c>
      <c r="B80" s="53"/>
      <c r="C80" s="53"/>
      <c r="D80" s="108"/>
      <c r="E80" s="1079">
        <v>0</v>
      </c>
      <c r="F80" s="1080">
        <v>500</v>
      </c>
      <c r="G80" s="1080">
        <v>5065</v>
      </c>
      <c r="H80" s="1081" t="s">
        <v>533</v>
      </c>
      <c r="I80" s="985" t="s">
        <v>534</v>
      </c>
      <c r="J80" s="1084"/>
    </row>
    <row r="81" spans="1:10" s="54" customFormat="1" ht="17.25" customHeight="1">
      <c r="A81" s="1083" t="s">
        <v>604</v>
      </c>
      <c r="B81" s="53"/>
      <c r="C81" s="53"/>
      <c r="D81" s="108"/>
      <c r="E81" s="1079">
        <v>0</v>
      </c>
      <c r="F81" s="1080">
        <v>550</v>
      </c>
      <c r="G81" s="1080">
        <v>550</v>
      </c>
      <c r="H81" s="1081" t="s">
        <v>533</v>
      </c>
      <c r="I81" s="985" t="s">
        <v>534</v>
      </c>
      <c r="J81" s="1084"/>
    </row>
    <row r="82" spans="1:10" s="54" customFormat="1" ht="17.25" customHeight="1">
      <c r="A82" s="1083" t="s">
        <v>605</v>
      </c>
      <c r="B82" s="53"/>
      <c r="C82" s="53"/>
      <c r="D82" s="108"/>
      <c r="E82" s="1079">
        <v>0</v>
      </c>
      <c r="F82" s="1080">
        <v>0</v>
      </c>
      <c r="G82" s="1080">
        <v>1900</v>
      </c>
      <c r="H82" s="1081" t="s">
        <v>533</v>
      </c>
      <c r="I82" s="985" t="s">
        <v>534</v>
      </c>
      <c r="J82" s="1084"/>
    </row>
    <row r="83" spans="1:10" s="54" customFormat="1" ht="17.25" customHeight="1">
      <c r="A83" s="1083" t="s">
        <v>709</v>
      </c>
      <c r="B83" s="53"/>
      <c r="C83" s="53"/>
      <c r="D83" s="108"/>
      <c r="E83" s="1079">
        <v>0</v>
      </c>
      <c r="F83" s="1080">
        <v>181</v>
      </c>
      <c r="G83" s="1080">
        <v>181</v>
      </c>
      <c r="H83" s="1081" t="s">
        <v>533</v>
      </c>
      <c r="I83" s="985" t="s">
        <v>534</v>
      </c>
      <c r="J83" s="1084"/>
    </row>
    <row r="84" spans="1:10" s="54" customFormat="1" ht="17.25" customHeight="1">
      <c r="A84" s="1083" t="s">
        <v>606</v>
      </c>
      <c r="B84" s="53"/>
      <c r="C84" s="53"/>
      <c r="D84" s="108"/>
      <c r="E84" s="1079">
        <v>0</v>
      </c>
      <c r="F84" s="1080">
        <v>1755</v>
      </c>
      <c r="G84" s="1080">
        <v>1755</v>
      </c>
      <c r="H84" s="1081" t="s">
        <v>533</v>
      </c>
      <c r="I84" s="985" t="s">
        <v>534</v>
      </c>
      <c r="J84" s="1084"/>
    </row>
    <row r="85" spans="1:10" s="54" customFormat="1" ht="17.25" customHeight="1">
      <c r="A85" s="1083" t="s">
        <v>711</v>
      </c>
      <c r="B85" s="53"/>
      <c r="C85" s="53"/>
      <c r="D85" s="108"/>
      <c r="E85" s="1079">
        <v>0</v>
      </c>
      <c r="F85" s="1080">
        <v>1522</v>
      </c>
      <c r="G85" s="1080">
        <v>1519</v>
      </c>
      <c r="H85" s="1081" t="s">
        <v>533</v>
      </c>
      <c r="I85" s="985" t="s">
        <v>534</v>
      </c>
      <c r="J85" s="1084"/>
    </row>
    <row r="86" spans="1:10" s="54" customFormat="1" ht="17.25" customHeight="1">
      <c r="A86" s="1083" t="s">
        <v>743</v>
      </c>
      <c r="B86" s="53"/>
      <c r="C86" s="53"/>
      <c r="D86" s="108"/>
      <c r="E86" s="1079">
        <v>0</v>
      </c>
      <c r="F86" s="1080">
        <v>562</v>
      </c>
      <c r="G86" s="1080">
        <v>0</v>
      </c>
      <c r="H86" s="1081" t="s">
        <v>533</v>
      </c>
      <c r="I86" s="985" t="s">
        <v>534</v>
      </c>
      <c r="J86" s="1084"/>
    </row>
    <row r="87" spans="1:10" s="54" customFormat="1" ht="17.25" customHeight="1">
      <c r="A87" s="1083" t="s">
        <v>607</v>
      </c>
      <c r="B87" s="53"/>
      <c r="C87" s="53"/>
      <c r="D87" s="108"/>
      <c r="E87" s="1079">
        <v>0</v>
      </c>
      <c r="F87" s="1080">
        <v>343</v>
      </c>
      <c r="G87" s="1080">
        <v>60</v>
      </c>
      <c r="H87" s="1081" t="s">
        <v>533</v>
      </c>
      <c r="I87" s="985" t="s">
        <v>534</v>
      </c>
      <c r="J87" s="1084"/>
    </row>
    <row r="88" spans="1:10" s="54" customFormat="1" ht="17.25" customHeight="1">
      <c r="A88" s="1083" t="s">
        <v>608</v>
      </c>
      <c r="B88" s="53"/>
      <c r="C88" s="53"/>
      <c r="D88" s="108"/>
      <c r="E88" s="1079">
        <v>0</v>
      </c>
      <c r="F88" s="1080">
        <v>540</v>
      </c>
      <c r="G88" s="1080">
        <v>540</v>
      </c>
      <c r="H88" s="1081" t="s">
        <v>533</v>
      </c>
      <c r="I88" s="985" t="s">
        <v>534</v>
      </c>
      <c r="J88" s="1084"/>
    </row>
    <row r="89" spans="1:10" s="54" customFormat="1" ht="17.25" customHeight="1">
      <c r="A89" s="1083" t="s">
        <v>708</v>
      </c>
      <c r="B89" s="53"/>
      <c r="C89" s="53"/>
      <c r="D89" s="108"/>
      <c r="E89" s="1079">
        <v>0</v>
      </c>
      <c r="F89" s="1080">
        <v>520</v>
      </c>
      <c r="G89" s="1080">
        <v>520</v>
      </c>
      <c r="H89" s="1081" t="s">
        <v>533</v>
      </c>
      <c r="I89" s="985" t="s">
        <v>534</v>
      </c>
      <c r="J89" s="1084"/>
    </row>
    <row r="90" spans="1:10" s="54" customFormat="1" ht="17.25" customHeight="1">
      <c r="A90" s="1083" t="s">
        <v>609</v>
      </c>
      <c r="B90" s="53"/>
      <c r="C90" s="53"/>
      <c r="D90" s="108"/>
      <c r="E90" s="1079">
        <v>0</v>
      </c>
      <c r="F90" s="1080">
        <v>500</v>
      </c>
      <c r="G90" s="1080">
        <v>499</v>
      </c>
      <c r="H90" s="1081" t="s">
        <v>533</v>
      </c>
      <c r="I90" s="985" t="s">
        <v>534</v>
      </c>
      <c r="J90" s="1084"/>
    </row>
    <row r="91" spans="1:10" s="54" customFormat="1" ht="17.25" customHeight="1">
      <c r="A91" s="1083" t="s">
        <v>610</v>
      </c>
      <c r="B91" s="53"/>
      <c r="C91" s="53"/>
      <c r="D91" s="108"/>
      <c r="E91" s="1079">
        <v>0</v>
      </c>
      <c r="F91" s="1080">
        <v>700</v>
      </c>
      <c r="G91" s="1080">
        <v>697</v>
      </c>
      <c r="H91" s="1081" t="s">
        <v>533</v>
      </c>
      <c r="I91" s="985" t="s">
        <v>534</v>
      </c>
      <c r="J91" s="1084"/>
    </row>
    <row r="92" spans="1:10" s="54" customFormat="1" ht="17.25" customHeight="1">
      <c r="A92" s="1083"/>
      <c r="B92" s="53"/>
      <c r="C92" s="53"/>
      <c r="D92" s="108"/>
      <c r="E92" s="1079"/>
      <c r="F92" s="1080"/>
      <c r="G92" s="1080"/>
      <c r="H92" s="1081"/>
      <c r="I92" s="985"/>
      <c r="J92" s="1084"/>
    </row>
    <row r="93" spans="1:10" s="54" customFormat="1" ht="17.25" customHeight="1">
      <c r="A93" s="1085" t="s">
        <v>611</v>
      </c>
      <c r="B93" s="53"/>
      <c r="C93" s="53"/>
      <c r="D93" s="108"/>
      <c r="E93" s="1086">
        <v>103000</v>
      </c>
      <c r="F93" s="1086">
        <v>0</v>
      </c>
      <c r="G93" s="1086">
        <v>0</v>
      </c>
      <c r="H93" s="1081"/>
      <c r="I93" s="985" t="s">
        <v>612</v>
      </c>
      <c r="J93" s="1084"/>
    </row>
    <row r="94" spans="1:10" s="54" customFormat="1" ht="17.25" customHeight="1">
      <c r="A94" s="1085" t="s">
        <v>704</v>
      </c>
      <c r="B94" s="53"/>
      <c r="C94" s="53"/>
      <c r="D94" s="108"/>
      <c r="E94" s="1086">
        <v>0</v>
      </c>
      <c r="F94" s="1086">
        <v>2000</v>
      </c>
      <c r="G94" s="1086">
        <v>0</v>
      </c>
      <c r="H94" s="1081"/>
      <c r="I94" s="985" t="s">
        <v>613</v>
      </c>
      <c r="J94" s="1084"/>
    </row>
    <row r="95" spans="1:15" s="54" customFormat="1" ht="17.25" customHeight="1">
      <c r="A95" s="1085" t="s">
        <v>614</v>
      </c>
      <c r="B95" s="53"/>
      <c r="C95" s="53"/>
      <c r="D95" s="108"/>
      <c r="E95" s="1086">
        <v>0</v>
      </c>
      <c r="F95" s="1086">
        <v>190</v>
      </c>
      <c r="G95" s="1086">
        <v>190</v>
      </c>
      <c r="H95" s="1081"/>
      <c r="I95" s="985" t="s">
        <v>615</v>
      </c>
      <c r="J95" s="1084"/>
      <c r="O95" s="1087"/>
    </row>
    <row r="96" spans="1:15" s="54" customFormat="1" ht="17.25" customHeight="1">
      <c r="A96" s="1085" t="s">
        <v>536</v>
      </c>
      <c r="B96" s="53"/>
      <c r="C96" s="53"/>
      <c r="D96" s="108"/>
      <c r="E96" s="1086">
        <v>0</v>
      </c>
      <c r="F96" s="1086">
        <v>350</v>
      </c>
      <c r="G96" s="1086">
        <v>350</v>
      </c>
      <c r="H96" s="1081"/>
      <c r="I96" s="985" t="s">
        <v>615</v>
      </c>
      <c r="J96" s="1084"/>
      <c r="O96" s="1087"/>
    </row>
    <row r="97" spans="1:15" s="54" customFormat="1" ht="17.25" customHeight="1">
      <c r="A97" s="1085" t="s">
        <v>616</v>
      </c>
      <c r="B97" s="53"/>
      <c r="C97" s="53"/>
      <c r="D97" s="108"/>
      <c r="E97" s="1086">
        <v>0</v>
      </c>
      <c r="F97" s="1086">
        <v>230</v>
      </c>
      <c r="G97" s="1086">
        <v>230</v>
      </c>
      <c r="H97" s="1081"/>
      <c r="I97" s="985" t="s">
        <v>615</v>
      </c>
      <c r="J97" s="1084"/>
      <c r="O97" s="1087"/>
    </row>
    <row r="98" spans="1:15" s="54" customFormat="1" ht="17.25" customHeight="1">
      <c r="A98" s="1085" t="s">
        <v>539</v>
      </c>
      <c r="B98" s="53"/>
      <c r="C98" s="53"/>
      <c r="D98" s="108"/>
      <c r="E98" s="1086">
        <v>0</v>
      </c>
      <c r="F98" s="1086">
        <v>800</v>
      </c>
      <c r="G98" s="1086">
        <v>800</v>
      </c>
      <c r="H98" s="1081"/>
      <c r="I98" s="985" t="s">
        <v>615</v>
      </c>
      <c r="J98" s="1084"/>
      <c r="O98" s="1087"/>
    </row>
    <row r="99" spans="1:15" s="54" customFormat="1" ht="17.25" customHeight="1">
      <c r="A99" s="1085" t="s">
        <v>542</v>
      </c>
      <c r="B99" s="53"/>
      <c r="C99" s="53"/>
      <c r="D99" s="108"/>
      <c r="E99" s="1086">
        <v>0</v>
      </c>
      <c r="F99" s="1086">
        <v>758</v>
      </c>
      <c r="G99" s="1086">
        <v>757.23</v>
      </c>
      <c r="H99" s="1081"/>
      <c r="I99" s="985" t="s">
        <v>615</v>
      </c>
      <c r="J99" s="1084"/>
      <c r="O99" s="1087"/>
    </row>
    <row r="100" spans="1:15" s="54" customFormat="1" ht="17.25" customHeight="1">
      <c r="A100" s="1085" t="s">
        <v>617</v>
      </c>
      <c r="B100" s="53"/>
      <c r="C100" s="53"/>
      <c r="D100" s="108"/>
      <c r="E100" s="1086">
        <v>0</v>
      </c>
      <c r="F100" s="1086">
        <v>2000</v>
      </c>
      <c r="G100" s="1086">
        <v>2000</v>
      </c>
      <c r="H100" s="1081"/>
      <c r="I100" s="985" t="s">
        <v>618</v>
      </c>
      <c r="J100" s="1084"/>
      <c r="O100" s="1087"/>
    </row>
    <row r="101" spans="1:15" s="54" customFormat="1" ht="17.25" customHeight="1">
      <c r="A101" s="1085" t="s">
        <v>705</v>
      </c>
      <c r="B101" s="53"/>
      <c r="C101" s="53"/>
      <c r="D101" s="108"/>
      <c r="E101" s="1086">
        <v>0</v>
      </c>
      <c r="F101" s="1086">
        <v>2000</v>
      </c>
      <c r="G101" s="1086">
        <v>2000</v>
      </c>
      <c r="H101" s="1081"/>
      <c r="I101" s="985" t="s">
        <v>618</v>
      </c>
      <c r="J101" s="1084"/>
      <c r="O101" s="1087"/>
    </row>
    <row r="102" spans="1:15" s="54" customFormat="1" ht="30.75" customHeight="1">
      <c r="A102" s="1085" t="s">
        <v>619</v>
      </c>
      <c r="B102" s="53"/>
      <c r="C102" s="53"/>
      <c r="D102" s="108"/>
      <c r="E102" s="1086">
        <v>0</v>
      </c>
      <c r="F102" s="1086">
        <v>2000</v>
      </c>
      <c r="G102" s="1086">
        <v>2000</v>
      </c>
      <c r="H102" s="1081"/>
      <c r="I102" s="1276" t="s">
        <v>620</v>
      </c>
      <c r="J102" s="1277"/>
      <c r="O102" s="1087"/>
    </row>
    <row r="103" spans="1:15" s="54" customFormat="1" ht="17.25" customHeight="1">
      <c r="A103" s="1085" t="s">
        <v>621</v>
      </c>
      <c r="B103" s="53"/>
      <c r="C103" s="53"/>
      <c r="D103" s="108"/>
      <c r="E103" s="1086">
        <v>0</v>
      </c>
      <c r="F103" s="1086">
        <v>2000</v>
      </c>
      <c r="G103" s="1086">
        <v>2000</v>
      </c>
      <c r="H103" s="1081"/>
      <c r="I103" s="985" t="s">
        <v>622</v>
      </c>
      <c r="J103" s="1084"/>
      <c r="O103" s="1087"/>
    </row>
    <row r="104" spans="1:15" s="54" customFormat="1" ht="17.25" customHeight="1">
      <c r="A104" s="1085" t="s">
        <v>623</v>
      </c>
      <c r="B104" s="53"/>
      <c r="C104" s="53"/>
      <c r="D104" s="108"/>
      <c r="E104" s="1086">
        <v>0</v>
      </c>
      <c r="F104" s="1086">
        <v>2000</v>
      </c>
      <c r="G104" s="1086">
        <v>2000</v>
      </c>
      <c r="H104" s="1081"/>
      <c r="I104" s="985" t="s">
        <v>613</v>
      </c>
      <c r="J104" s="1084"/>
      <c r="O104" s="1087"/>
    </row>
    <row r="105" spans="1:15" s="54" customFormat="1" ht="17.25" customHeight="1">
      <c r="A105" s="1085" t="s">
        <v>624</v>
      </c>
      <c r="B105" s="53"/>
      <c r="C105" s="53"/>
      <c r="D105" s="108"/>
      <c r="E105" s="1086">
        <v>0</v>
      </c>
      <c r="F105" s="1086">
        <v>600</v>
      </c>
      <c r="G105" s="1086">
        <v>600</v>
      </c>
      <c r="H105" s="1081"/>
      <c r="I105" s="985" t="s">
        <v>625</v>
      </c>
      <c r="J105" s="1084"/>
      <c r="O105" s="1087"/>
    </row>
    <row r="106" spans="1:15" s="54" customFormat="1" ht="17.25" customHeight="1">
      <c r="A106" s="1085" t="s">
        <v>626</v>
      </c>
      <c r="B106" s="53"/>
      <c r="C106" s="53"/>
      <c r="D106" s="108"/>
      <c r="E106" s="1086">
        <v>0</v>
      </c>
      <c r="F106" s="1086">
        <v>2000</v>
      </c>
      <c r="G106" s="1086">
        <v>2000</v>
      </c>
      <c r="H106" s="1081"/>
      <c r="I106" s="985" t="s">
        <v>618</v>
      </c>
      <c r="J106" s="1084"/>
      <c r="O106" s="1087"/>
    </row>
    <row r="107" spans="1:15" s="54" customFormat="1" ht="17.25" customHeight="1">
      <c r="A107" s="1085" t="s">
        <v>627</v>
      </c>
      <c r="B107" s="53"/>
      <c r="C107" s="53"/>
      <c r="D107" s="108"/>
      <c r="E107" s="1086">
        <v>0</v>
      </c>
      <c r="F107" s="1086">
        <v>1994</v>
      </c>
      <c r="G107" s="1086">
        <v>1994</v>
      </c>
      <c r="H107" s="1081"/>
      <c r="I107" s="985" t="s">
        <v>625</v>
      </c>
      <c r="J107" s="1084"/>
      <c r="O107" s="1087"/>
    </row>
    <row r="108" spans="1:15" s="54" customFormat="1" ht="17.25" customHeight="1">
      <c r="A108" s="1085" t="s">
        <v>628</v>
      </c>
      <c r="B108" s="53"/>
      <c r="C108" s="53"/>
      <c r="D108" s="108"/>
      <c r="E108" s="1086">
        <v>0</v>
      </c>
      <c r="F108" s="1086">
        <v>2000</v>
      </c>
      <c r="G108" s="1086">
        <v>2000</v>
      </c>
      <c r="H108" s="1081"/>
      <c r="I108" s="985" t="s">
        <v>625</v>
      </c>
      <c r="J108" s="1084"/>
      <c r="O108" s="1087"/>
    </row>
    <row r="109" spans="1:15" s="54" customFormat="1" ht="17.25" customHeight="1">
      <c r="A109" s="1085" t="s">
        <v>629</v>
      </c>
      <c r="B109" s="53"/>
      <c r="C109" s="53"/>
      <c r="D109" s="108"/>
      <c r="E109" s="1086">
        <v>0</v>
      </c>
      <c r="F109" s="1086">
        <v>800</v>
      </c>
      <c r="G109" s="1086">
        <v>0</v>
      </c>
      <c r="H109" s="1081"/>
      <c r="I109" s="985" t="s">
        <v>630</v>
      </c>
      <c r="J109" s="1084"/>
      <c r="O109" s="1087"/>
    </row>
    <row r="110" spans="1:15" s="54" customFormat="1" ht="17.25" customHeight="1">
      <c r="A110" s="1085" t="s">
        <v>631</v>
      </c>
      <c r="B110" s="53"/>
      <c r="C110" s="53"/>
      <c r="D110" s="108"/>
      <c r="E110" s="1086">
        <v>0</v>
      </c>
      <c r="F110" s="1086">
        <v>2000</v>
      </c>
      <c r="G110" s="1086">
        <v>2000</v>
      </c>
      <c r="H110" s="1081"/>
      <c r="I110" s="985" t="s">
        <v>625</v>
      </c>
      <c r="J110" s="1084"/>
      <c r="O110" s="1087"/>
    </row>
    <row r="111" spans="1:15" s="54" customFormat="1" ht="17.25" customHeight="1">
      <c r="A111" s="1085" t="s">
        <v>632</v>
      </c>
      <c r="B111" s="53"/>
      <c r="C111" s="53"/>
      <c r="D111" s="108"/>
      <c r="E111" s="1086">
        <v>0</v>
      </c>
      <c r="F111" s="1086">
        <v>2000</v>
      </c>
      <c r="G111" s="1086">
        <v>2000</v>
      </c>
      <c r="H111" s="1081"/>
      <c r="I111" s="985" t="s">
        <v>625</v>
      </c>
      <c r="J111" s="1084"/>
      <c r="O111" s="1087"/>
    </row>
    <row r="112" spans="1:15" s="54" customFormat="1" ht="17.25" customHeight="1">
      <c r="A112" s="1085" t="s">
        <v>633</v>
      </c>
      <c r="B112" s="53"/>
      <c r="C112" s="53"/>
      <c r="D112" s="108"/>
      <c r="E112" s="1086">
        <v>0</v>
      </c>
      <c r="F112" s="1086">
        <v>2000</v>
      </c>
      <c r="G112" s="1086">
        <v>2000</v>
      </c>
      <c r="H112" s="1081"/>
      <c r="I112" s="985" t="s">
        <v>613</v>
      </c>
      <c r="J112" s="1084"/>
      <c r="O112" s="1087"/>
    </row>
    <row r="113" spans="1:15" s="54" customFormat="1" ht="17.25" customHeight="1">
      <c r="A113" s="1085" t="s">
        <v>634</v>
      </c>
      <c r="B113" s="53"/>
      <c r="C113" s="53"/>
      <c r="D113" s="108"/>
      <c r="E113" s="1086">
        <v>2000</v>
      </c>
      <c r="F113" s="1086">
        <v>2000</v>
      </c>
      <c r="G113" s="1086">
        <v>2000</v>
      </c>
      <c r="H113" s="1081"/>
      <c r="I113" s="985" t="s">
        <v>635</v>
      </c>
      <c r="J113" s="1084"/>
      <c r="O113" s="1087"/>
    </row>
    <row r="114" spans="1:15" s="54" customFormat="1" ht="17.25" customHeight="1">
      <c r="A114" s="1085" t="s">
        <v>706</v>
      </c>
      <c r="B114" s="53"/>
      <c r="C114" s="53"/>
      <c r="D114" s="108"/>
      <c r="E114" s="1086">
        <v>0</v>
      </c>
      <c r="F114" s="1086">
        <v>0</v>
      </c>
      <c r="G114" s="1086">
        <v>3336</v>
      </c>
      <c r="H114" s="1081"/>
      <c r="I114" s="985" t="s">
        <v>635</v>
      </c>
      <c r="J114" s="1084"/>
      <c r="O114" s="1087"/>
    </row>
    <row r="115" spans="1:15" s="54" customFormat="1" ht="17.25" customHeight="1">
      <c r="A115" s="1085" t="s">
        <v>553</v>
      </c>
      <c r="B115" s="53"/>
      <c r="C115" s="53"/>
      <c r="D115" s="108"/>
      <c r="E115" s="1086">
        <v>0</v>
      </c>
      <c r="F115" s="1086">
        <v>2000</v>
      </c>
      <c r="G115" s="1086">
        <v>2000</v>
      </c>
      <c r="H115" s="1081"/>
      <c r="I115" s="985" t="s">
        <v>635</v>
      </c>
      <c r="J115" s="1084"/>
      <c r="O115" s="1087"/>
    </row>
    <row r="116" spans="1:15" s="54" customFormat="1" ht="17.25" customHeight="1">
      <c r="A116" s="1085" t="s">
        <v>554</v>
      </c>
      <c r="B116" s="53"/>
      <c r="C116" s="53"/>
      <c r="D116" s="108"/>
      <c r="E116" s="1086">
        <v>0</v>
      </c>
      <c r="F116" s="1086">
        <v>2000</v>
      </c>
      <c r="G116" s="1086">
        <v>2000</v>
      </c>
      <c r="H116" s="1081"/>
      <c r="I116" s="985" t="s">
        <v>635</v>
      </c>
      <c r="J116" s="1084"/>
      <c r="O116" s="1087"/>
    </row>
    <row r="117" spans="1:15" s="54" customFormat="1" ht="17.25" customHeight="1">
      <c r="A117" s="1085" t="s">
        <v>636</v>
      </c>
      <c r="B117" s="53"/>
      <c r="C117" s="53"/>
      <c r="D117" s="108"/>
      <c r="E117" s="1086">
        <v>2000</v>
      </c>
      <c r="F117" s="1086">
        <v>0</v>
      </c>
      <c r="G117" s="1086">
        <v>0</v>
      </c>
      <c r="H117" s="1081"/>
      <c r="I117" s="985" t="s">
        <v>635</v>
      </c>
      <c r="J117" s="1084"/>
      <c r="O117" s="1087"/>
    </row>
    <row r="118" spans="1:15" s="54" customFormat="1" ht="17.25" customHeight="1">
      <c r="A118" s="1085" t="s">
        <v>637</v>
      </c>
      <c r="B118" s="53"/>
      <c r="C118" s="53"/>
      <c r="D118" s="108"/>
      <c r="E118" s="1086">
        <v>0</v>
      </c>
      <c r="F118" s="1086">
        <v>2000</v>
      </c>
      <c r="G118" s="1086">
        <v>2000</v>
      </c>
      <c r="H118" s="1081"/>
      <c r="I118" s="985" t="s">
        <v>635</v>
      </c>
      <c r="J118" s="1084"/>
      <c r="O118" s="1087"/>
    </row>
    <row r="119" spans="1:15" s="54" customFormat="1" ht="17.25" customHeight="1">
      <c r="A119" s="1085" t="s">
        <v>638</v>
      </c>
      <c r="B119" s="53"/>
      <c r="C119" s="53"/>
      <c r="D119" s="108"/>
      <c r="E119" s="1086">
        <v>0</v>
      </c>
      <c r="F119" s="1086">
        <v>2000</v>
      </c>
      <c r="G119" s="1086">
        <v>2000</v>
      </c>
      <c r="H119" s="1081"/>
      <c r="I119" s="985" t="s">
        <v>635</v>
      </c>
      <c r="J119" s="1084"/>
      <c r="O119" s="1087"/>
    </row>
    <row r="120" spans="1:15" s="54" customFormat="1" ht="17.25" customHeight="1">
      <c r="A120" s="1085" t="s">
        <v>639</v>
      </c>
      <c r="B120" s="53"/>
      <c r="C120" s="53"/>
      <c r="D120" s="108"/>
      <c r="E120" s="1086">
        <v>0</v>
      </c>
      <c r="F120" s="1086">
        <v>2000</v>
      </c>
      <c r="G120" s="1086">
        <v>2000</v>
      </c>
      <c r="H120" s="1081"/>
      <c r="I120" s="985" t="s">
        <v>635</v>
      </c>
      <c r="J120" s="1084"/>
      <c r="O120" s="1087"/>
    </row>
    <row r="121" spans="1:15" s="54" customFormat="1" ht="17.25" customHeight="1">
      <c r="A121" s="1085" t="s">
        <v>640</v>
      </c>
      <c r="B121" s="53"/>
      <c r="C121" s="53"/>
      <c r="D121" s="108"/>
      <c r="E121" s="1086">
        <v>0</v>
      </c>
      <c r="F121" s="1086">
        <v>2000</v>
      </c>
      <c r="G121" s="1086">
        <v>2000</v>
      </c>
      <c r="H121" s="1081"/>
      <c r="I121" s="985" t="s">
        <v>635</v>
      </c>
      <c r="J121" s="1084"/>
      <c r="O121" s="1087"/>
    </row>
    <row r="122" spans="1:15" s="54" customFormat="1" ht="17.25" customHeight="1">
      <c r="A122" s="1085" t="s">
        <v>573</v>
      </c>
      <c r="B122" s="53"/>
      <c r="C122" s="53"/>
      <c r="D122" s="108"/>
      <c r="E122" s="1086">
        <v>0</v>
      </c>
      <c r="F122" s="1086">
        <v>800</v>
      </c>
      <c r="G122" s="1086">
        <v>800</v>
      </c>
      <c r="H122" s="1081"/>
      <c r="I122" s="985" t="s">
        <v>635</v>
      </c>
      <c r="J122" s="1084"/>
      <c r="O122" s="1087"/>
    </row>
    <row r="123" spans="1:15" s="54" customFormat="1" ht="17.25" customHeight="1">
      <c r="A123" s="1085" t="s">
        <v>641</v>
      </c>
      <c r="B123" s="53"/>
      <c r="C123" s="53"/>
      <c r="D123" s="108"/>
      <c r="E123" s="1086">
        <v>0</v>
      </c>
      <c r="F123" s="1086">
        <v>600</v>
      </c>
      <c r="G123" s="1086">
        <v>600</v>
      </c>
      <c r="H123" s="1081"/>
      <c r="I123" s="985" t="s">
        <v>625</v>
      </c>
      <c r="J123" s="1084"/>
      <c r="O123" s="1087"/>
    </row>
    <row r="124" spans="1:15" s="54" customFormat="1" ht="17.25" customHeight="1">
      <c r="A124" s="1085" t="s">
        <v>642</v>
      </c>
      <c r="B124" s="53"/>
      <c r="C124" s="53"/>
      <c r="D124" s="108"/>
      <c r="E124" s="1086">
        <v>0</v>
      </c>
      <c r="F124" s="1086">
        <v>2000</v>
      </c>
      <c r="G124" s="1086">
        <v>2000</v>
      </c>
      <c r="H124" s="1081"/>
      <c r="I124" s="985" t="s">
        <v>625</v>
      </c>
      <c r="J124" s="1084"/>
      <c r="O124" s="1087"/>
    </row>
    <row r="125" spans="1:15" s="54" customFormat="1" ht="17.25" customHeight="1">
      <c r="A125" s="1085" t="s">
        <v>580</v>
      </c>
      <c r="B125" s="53"/>
      <c r="C125" s="53"/>
      <c r="D125" s="108"/>
      <c r="E125" s="1086">
        <v>0</v>
      </c>
      <c r="F125" s="1086">
        <v>2000</v>
      </c>
      <c r="G125" s="1086">
        <v>2000</v>
      </c>
      <c r="H125" s="1081"/>
      <c r="I125" s="985" t="s">
        <v>625</v>
      </c>
      <c r="J125" s="1084"/>
      <c r="O125" s="1087"/>
    </row>
    <row r="126" spans="1:15" s="54" customFormat="1" ht="17.25" customHeight="1">
      <c r="A126" s="1085" t="s">
        <v>581</v>
      </c>
      <c r="B126" s="53"/>
      <c r="C126" s="53"/>
      <c r="D126" s="108"/>
      <c r="E126" s="1086">
        <v>0</v>
      </c>
      <c r="F126" s="1086">
        <v>300</v>
      </c>
      <c r="G126" s="1086">
        <v>300</v>
      </c>
      <c r="H126" s="1081"/>
      <c r="I126" s="985" t="s">
        <v>625</v>
      </c>
      <c r="J126" s="1084"/>
      <c r="O126" s="1087"/>
    </row>
    <row r="127" spans="1:15" s="54" customFormat="1" ht="17.25" customHeight="1">
      <c r="A127" s="1085" t="s">
        <v>643</v>
      </c>
      <c r="B127" s="53"/>
      <c r="C127" s="53"/>
      <c r="D127" s="108"/>
      <c r="E127" s="1086">
        <v>0</v>
      </c>
      <c r="F127" s="1086">
        <v>2000</v>
      </c>
      <c r="G127" s="1086">
        <v>2000</v>
      </c>
      <c r="H127" s="1081"/>
      <c r="I127" s="985" t="s">
        <v>625</v>
      </c>
      <c r="J127" s="1084"/>
      <c r="O127" s="1087"/>
    </row>
    <row r="128" spans="1:15" s="54" customFormat="1" ht="17.25" customHeight="1">
      <c r="A128" s="1085" t="s">
        <v>644</v>
      </c>
      <c r="B128" s="53"/>
      <c r="C128" s="53"/>
      <c r="D128" s="108"/>
      <c r="E128" s="1086">
        <v>2000</v>
      </c>
      <c r="F128" s="1086">
        <v>2000</v>
      </c>
      <c r="G128" s="1086">
        <v>2000</v>
      </c>
      <c r="H128" s="1081"/>
      <c r="I128" s="985" t="s">
        <v>625</v>
      </c>
      <c r="J128" s="1084"/>
      <c r="O128" s="1087"/>
    </row>
    <row r="129" spans="1:15" s="54" customFormat="1" ht="17.25" customHeight="1">
      <c r="A129" s="1085" t="s">
        <v>587</v>
      </c>
      <c r="B129" s="53"/>
      <c r="C129" s="53"/>
      <c r="D129" s="108"/>
      <c r="E129" s="1086">
        <v>0</v>
      </c>
      <c r="F129" s="1086">
        <v>99</v>
      </c>
      <c r="G129" s="1086">
        <v>99</v>
      </c>
      <c r="H129" s="1081"/>
      <c r="I129" s="985" t="s">
        <v>625</v>
      </c>
      <c r="J129" s="1084"/>
      <c r="O129" s="1087"/>
    </row>
    <row r="130" spans="1:15" s="54" customFormat="1" ht="17.25" customHeight="1">
      <c r="A130" s="1085" t="s">
        <v>645</v>
      </c>
      <c r="B130" s="53"/>
      <c r="C130" s="53"/>
      <c r="D130" s="108"/>
      <c r="E130" s="1086">
        <v>5500</v>
      </c>
      <c r="F130" s="1086">
        <v>5500</v>
      </c>
      <c r="G130" s="1086">
        <v>5500</v>
      </c>
      <c r="H130" s="1081"/>
      <c r="I130" s="985" t="s">
        <v>625</v>
      </c>
      <c r="J130" s="1084"/>
      <c r="O130" s="1087"/>
    </row>
    <row r="131" spans="1:15" s="54" customFormat="1" ht="17.25" customHeight="1">
      <c r="A131" s="1085" t="s">
        <v>588</v>
      </c>
      <c r="B131" s="53"/>
      <c r="C131" s="53"/>
      <c r="D131" s="108"/>
      <c r="E131" s="1086">
        <v>0</v>
      </c>
      <c r="F131" s="1086">
        <v>2000</v>
      </c>
      <c r="G131" s="1086">
        <v>2000</v>
      </c>
      <c r="H131" s="1081"/>
      <c r="I131" s="985" t="s">
        <v>625</v>
      </c>
      <c r="J131" s="1084"/>
      <c r="O131" s="1087"/>
    </row>
    <row r="132" spans="1:15" s="54" customFormat="1" ht="17.25" customHeight="1">
      <c r="A132" s="1085" t="s">
        <v>646</v>
      </c>
      <c r="B132" s="53"/>
      <c r="C132" s="53"/>
      <c r="D132" s="108"/>
      <c r="E132" s="1086">
        <v>0</v>
      </c>
      <c r="F132" s="1086">
        <v>2000</v>
      </c>
      <c r="G132" s="1086">
        <v>2000</v>
      </c>
      <c r="H132" s="1081"/>
      <c r="I132" s="985" t="s">
        <v>613</v>
      </c>
      <c r="J132" s="1084"/>
      <c r="O132" s="1087"/>
    </row>
    <row r="133" spans="1:15" s="54" customFormat="1" ht="17.25" customHeight="1">
      <c r="A133" s="1085" t="s">
        <v>647</v>
      </c>
      <c r="B133" s="53"/>
      <c r="C133" s="53"/>
      <c r="D133" s="108"/>
      <c r="E133" s="1086">
        <v>0</v>
      </c>
      <c r="F133" s="1086">
        <v>186</v>
      </c>
      <c r="G133" s="1086">
        <v>185.5</v>
      </c>
      <c r="H133" s="1081"/>
      <c r="I133" s="985" t="s">
        <v>615</v>
      </c>
      <c r="J133" s="1084"/>
      <c r="O133" s="1087"/>
    </row>
    <row r="134" spans="1:15" s="54" customFormat="1" ht="17.25" customHeight="1">
      <c r="A134" s="1085" t="s">
        <v>648</v>
      </c>
      <c r="B134" s="53"/>
      <c r="C134" s="53"/>
      <c r="D134" s="108"/>
      <c r="E134" s="1086">
        <v>0</v>
      </c>
      <c r="F134" s="1086">
        <v>120</v>
      </c>
      <c r="G134" s="1086">
        <v>120</v>
      </c>
      <c r="H134" s="1081"/>
      <c r="I134" s="985" t="s">
        <v>615</v>
      </c>
      <c r="J134" s="1084"/>
      <c r="O134" s="1087"/>
    </row>
    <row r="135" spans="1:15" s="54" customFormat="1" ht="17.25" customHeight="1">
      <c r="A135" s="1085" t="s">
        <v>649</v>
      </c>
      <c r="B135" s="53"/>
      <c r="C135" s="53"/>
      <c r="D135" s="108"/>
      <c r="E135" s="1086">
        <v>0</v>
      </c>
      <c r="F135" s="1086">
        <v>2000</v>
      </c>
      <c r="G135" s="1086">
        <v>2000</v>
      </c>
      <c r="H135" s="1081"/>
      <c r="I135" s="985" t="s">
        <v>615</v>
      </c>
      <c r="J135" s="1084"/>
      <c r="O135" s="1087"/>
    </row>
    <row r="136" spans="1:15" s="54" customFormat="1" ht="17.25" customHeight="1">
      <c r="A136" s="1085" t="s">
        <v>596</v>
      </c>
      <c r="B136" s="53"/>
      <c r="C136" s="53"/>
      <c r="D136" s="108"/>
      <c r="E136" s="1086">
        <v>0</v>
      </c>
      <c r="F136" s="1086">
        <v>2000</v>
      </c>
      <c r="G136" s="1086">
        <v>2000</v>
      </c>
      <c r="H136" s="1081"/>
      <c r="I136" s="985" t="s">
        <v>615</v>
      </c>
      <c r="J136" s="1084"/>
      <c r="O136" s="1087"/>
    </row>
    <row r="137" spans="1:15" s="54" customFormat="1" ht="17.25" customHeight="1">
      <c r="A137" s="1085" t="s">
        <v>650</v>
      </c>
      <c r="B137" s="53"/>
      <c r="C137" s="53"/>
      <c r="D137" s="108"/>
      <c r="E137" s="1086">
        <v>12000</v>
      </c>
      <c r="F137" s="1086">
        <v>11390</v>
      </c>
      <c r="G137" s="1086">
        <v>11389.1</v>
      </c>
      <c r="H137" s="1081"/>
      <c r="I137" s="985" t="s">
        <v>615</v>
      </c>
      <c r="J137" s="1084"/>
      <c r="O137" s="1087"/>
    </row>
    <row r="138" spans="1:15" s="54" customFormat="1" ht="17.25" customHeight="1">
      <c r="A138" s="1085" t="s">
        <v>651</v>
      </c>
      <c r="B138" s="53"/>
      <c r="C138" s="53"/>
      <c r="D138" s="108"/>
      <c r="E138" s="1086">
        <v>0</v>
      </c>
      <c r="F138" s="1086">
        <v>2000</v>
      </c>
      <c r="G138" s="1086">
        <v>2000</v>
      </c>
      <c r="H138" s="1081"/>
      <c r="I138" s="985" t="s">
        <v>615</v>
      </c>
      <c r="J138" s="1084"/>
      <c r="O138" s="1087"/>
    </row>
    <row r="139" spans="1:15" s="54" customFormat="1" ht="17.25" customHeight="1">
      <c r="A139" s="1085" t="s">
        <v>652</v>
      </c>
      <c r="B139" s="53"/>
      <c r="C139" s="53"/>
      <c r="D139" s="108"/>
      <c r="E139" s="1086">
        <v>2000</v>
      </c>
      <c r="F139" s="1086">
        <v>2000</v>
      </c>
      <c r="G139" s="1086">
        <v>2000</v>
      </c>
      <c r="H139" s="1081"/>
      <c r="I139" s="985" t="s">
        <v>615</v>
      </c>
      <c r="J139" s="1084"/>
      <c r="O139" s="1087"/>
    </row>
    <row r="140" spans="1:15" s="54" customFormat="1" ht="17.25" customHeight="1">
      <c r="A140" s="1085" t="s">
        <v>653</v>
      </c>
      <c r="B140" s="53"/>
      <c r="C140" s="53"/>
      <c r="D140" s="108"/>
      <c r="E140" s="1086">
        <v>0</v>
      </c>
      <c r="F140" s="1086">
        <v>2000</v>
      </c>
      <c r="G140" s="1086">
        <v>2000</v>
      </c>
      <c r="H140" s="1081"/>
      <c r="I140" s="985" t="s">
        <v>615</v>
      </c>
      <c r="J140" s="1084"/>
      <c r="O140" s="1087"/>
    </row>
    <row r="141" spans="1:15" s="54" customFormat="1" ht="17.25" customHeight="1">
      <c r="A141" s="1085" t="s">
        <v>654</v>
      </c>
      <c r="B141" s="53"/>
      <c r="C141" s="53"/>
      <c r="D141" s="108"/>
      <c r="E141" s="1086">
        <v>0</v>
      </c>
      <c r="F141" s="1086">
        <v>0</v>
      </c>
      <c r="G141" s="1086">
        <v>3582.36</v>
      </c>
      <c r="H141" s="1081"/>
      <c r="I141" s="985" t="s">
        <v>615</v>
      </c>
      <c r="J141" s="1084"/>
      <c r="O141" s="1087"/>
    </row>
    <row r="142" spans="1:15" s="54" customFormat="1" ht="17.25" customHeight="1">
      <c r="A142" s="1085" t="s">
        <v>655</v>
      </c>
      <c r="B142" s="53"/>
      <c r="C142" s="53"/>
      <c r="D142" s="108"/>
      <c r="E142" s="1086">
        <v>0</v>
      </c>
      <c r="F142" s="1086">
        <v>2000</v>
      </c>
      <c r="G142" s="1086">
        <v>2000</v>
      </c>
      <c r="H142" s="1081"/>
      <c r="I142" s="985" t="s">
        <v>615</v>
      </c>
      <c r="J142" s="1084"/>
      <c r="O142" s="1087"/>
    </row>
    <row r="143" spans="1:15" s="54" customFormat="1" ht="17.25" customHeight="1">
      <c r="A143" s="1085" t="s">
        <v>656</v>
      </c>
      <c r="B143" s="53"/>
      <c r="C143" s="53"/>
      <c r="D143" s="108"/>
      <c r="E143" s="1086">
        <v>5000</v>
      </c>
      <c r="F143" s="1086">
        <v>5000</v>
      </c>
      <c r="G143" s="1086">
        <v>5000</v>
      </c>
      <c r="H143" s="1081"/>
      <c r="I143" s="985" t="s">
        <v>615</v>
      </c>
      <c r="J143" s="1084"/>
      <c r="O143" s="1087"/>
    </row>
    <row r="144" spans="1:15" s="54" customFormat="1" ht="17.25" customHeight="1">
      <c r="A144" s="1085" t="s">
        <v>657</v>
      </c>
      <c r="B144" s="53"/>
      <c r="C144" s="53"/>
      <c r="D144" s="108"/>
      <c r="E144" s="1086">
        <v>0</v>
      </c>
      <c r="F144" s="1086">
        <v>2000</v>
      </c>
      <c r="G144" s="1086">
        <v>2000</v>
      </c>
      <c r="H144" s="1081"/>
      <c r="I144" s="985" t="s">
        <v>615</v>
      </c>
      <c r="J144" s="1084"/>
      <c r="O144" s="1087"/>
    </row>
    <row r="145" spans="1:15" s="54" customFormat="1" ht="17.25" customHeight="1">
      <c r="A145" s="1085" t="s">
        <v>658</v>
      </c>
      <c r="B145" s="53"/>
      <c r="C145" s="53"/>
      <c r="D145" s="108"/>
      <c r="E145" s="1086">
        <v>0</v>
      </c>
      <c r="F145" s="1086">
        <v>2000</v>
      </c>
      <c r="G145" s="1086">
        <v>2000</v>
      </c>
      <c r="H145" s="1081"/>
      <c r="I145" s="985" t="s">
        <v>615</v>
      </c>
      <c r="J145" s="1084"/>
      <c r="O145" s="1087"/>
    </row>
    <row r="146" spans="1:15" s="54" customFormat="1" ht="17.25" customHeight="1">
      <c r="A146" s="1085" t="s">
        <v>659</v>
      </c>
      <c r="B146" s="53"/>
      <c r="C146" s="53"/>
      <c r="D146" s="108"/>
      <c r="E146" s="1086">
        <v>2000</v>
      </c>
      <c r="F146" s="1086">
        <v>0</v>
      </c>
      <c r="G146" s="1086">
        <v>0</v>
      </c>
      <c r="H146" s="1081"/>
      <c r="I146" s="985" t="s">
        <v>615</v>
      </c>
      <c r="J146" s="1084"/>
      <c r="O146" s="1087"/>
    </row>
    <row r="147" spans="1:15" s="54" customFormat="1" ht="17.25" customHeight="1">
      <c r="A147" s="1085" t="s">
        <v>660</v>
      </c>
      <c r="B147" s="53"/>
      <c r="C147" s="53"/>
      <c r="D147" s="108"/>
      <c r="E147" s="1086">
        <v>4900</v>
      </c>
      <c r="F147" s="1086">
        <v>4900</v>
      </c>
      <c r="G147" s="1086">
        <v>4900</v>
      </c>
      <c r="H147" s="1081"/>
      <c r="I147" s="985" t="s">
        <v>615</v>
      </c>
      <c r="J147" s="1084"/>
      <c r="O147" s="1087"/>
    </row>
    <row r="148" spans="1:15" s="54" customFormat="1" ht="17.25" customHeight="1">
      <c r="A148" s="1085" t="s">
        <v>661</v>
      </c>
      <c r="B148" s="53"/>
      <c r="C148" s="53"/>
      <c r="D148" s="108"/>
      <c r="E148" s="1086">
        <v>0</v>
      </c>
      <c r="F148" s="1086">
        <v>400</v>
      </c>
      <c r="G148" s="1086">
        <v>400</v>
      </c>
      <c r="H148" s="1081"/>
      <c r="I148" s="985" t="s">
        <v>615</v>
      </c>
      <c r="J148" s="1084"/>
      <c r="O148" s="1087"/>
    </row>
    <row r="149" spans="1:15" s="54" customFormat="1" ht="17.25" customHeight="1">
      <c r="A149" s="1085" t="s">
        <v>662</v>
      </c>
      <c r="B149" s="53"/>
      <c r="C149" s="53"/>
      <c r="D149" s="108"/>
      <c r="E149" s="1086">
        <v>0</v>
      </c>
      <c r="F149" s="1086">
        <v>2000</v>
      </c>
      <c r="G149" s="1086">
        <v>2000</v>
      </c>
      <c r="H149" s="1081"/>
      <c r="I149" s="985" t="s">
        <v>663</v>
      </c>
      <c r="J149" s="1084"/>
      <c r="O149" s="1087"/>
    </row>
    <row r="150" spans="1:15" s="54" customFormat="1" ht="17.25" customHeight="1">
      <c r="A150" s="1085" t="s">
        <v>664</v>
      </c>
      <c r="B150" s="53"/>
      <c r="C150" s="53"/>
      <c r="D150" s="108"/>
      <c r="E150" s="1086">
        <v>0</v>
      </c>
      <c r="F150" s="1086">
        <v>1941</v>
      </c>
      <c r="G150" s="1086">
        <v>1941</v>
      </c>
      <c r="H150" s="1081"/>
      <c r="I150" s="985" t="s">
        <v>615</v>
      </c>
      <c r="J150" s="1084"/>
      <c r="O150" s="1087"/>
    </row>
    <row r="151" spans="1:15" s="54" customFormat="1" ht="17.25" customHeight="1">
      <c r="A151" s="1085" t="s">
        <v>665</v>
      </c>
      <c r="B151" s="53"/>
      <c r="C151" s="53"/>
      <c r="D151" s="108"/>
      <c r="E151" s="1086">
        <v>8900</v>
      </c>
      <c r="F151" s="1086">
        <v>8900</v>
      </c>
      <c r="G151" s="1086">
        <v>8900</v>
      </c>
      <c r="H151" s="1081"/>
      <c r="I151" s="985" t="s">
        <v>615</v>
      </c>
      <c r="J151" s="1084"/>
      <c r="O151" s="1087"/>
    </row>
    <row r="152" spans="1:15" s="54" customFormat="1" ht="17.25" customHeight="1">
      <c r="A152" s="1085" t="s">
        <v>666</v>
      </c>
      <c r="B152" s="53"/>
      <c r="C152" s="53"/>
      <c r="D152" s="108"/>
      <c r="E152" s="1086">
        <v>0</v>
      </c>
      <c r="F152" s="1086">
        <v>1200</v>
      </c>
      <c r="G152" s="1086">
        <v>0</v>
      </c>
      <c r="H152" s="1081"/>
      <c r="I152" s="985" t="s">
        <v>615</v>
      </c>
      <c r="J152" s="1084"/>
      <c r="O152" s="1087"/>
    </row>
    <row r="153" spans="1:15" s="54" customFormat="1" ht="17.25" customHeight="1">
      <c r="A153" s="1085" t="s">
        <v>667</v>
      </c>
      <c r="B153" s="53"/>
      <c r="C153" s="53"/>
      <c r="D153" s="108"/>
      <c r="E153" s="1086">
        <v>0</v>
      </c>
      <c r="F153" s="1086">
        <v>400</v>
      </c>
      <c r="G153" s="1086">
        <v>400</v>
      </c>
      <c r="H153" s="1081"/>
      <c r="I153" s="985" t="s">
        <v>615</v>
      </c>
      <c r="J153" s="1084"/>
      <c r="O153" s="1087"/>
    </row>
    <row r="154" spans="1:15" s="54" customFormat="1" ht="17.25" customHeight="1">
      <c r="A154" s="1085" t="s">
        <v>668</v>
      </c>
      <c r="B154" s="53"/>
      <c r="C154" s="53"/>
      <c r="D154" s="108"/>
      <c r="E154" s="1086">
        <v>0</v>
      </c>
      <c r="F154" s="1086">
        <v>2200</v>
      </c>
      <c r="G154" s="1086">
        <v>2200</v>
      </c>
      <c r="H154" s="1081"/>
      <c r="I154" s="985" t="s">
        <v>615</v>
      </c>
      <c r="J154" s="1084"/>
      <c r="O154" s="1087"/>
    </row>
    <row r="155" spans="1:15" s="54" customFormat="1" ht="17.25" customHeight="1">
      <c r="A155" s="1085" t="s">
        <v>669</v>
      </c>
      <c r="B155" s="53"/>
      <c r="C155" s="53"/>
      <c r="D155" s="108"/>
      <c r="E155" s="1086">
        <v>0</v>
      </c>
      <c r="F155" s="1086">
        <v>1963</v>
      </c>
      <c r="G155" s="1086">
        <v>1963</v>
      </c>
      <c r="H155" s="1081"/>
      <c r="I155" s="985" t="s">
        <v>615</v>
      </c>
      <c r="J155" s="1084"/>
      <c r="O155" s="1087"/>
    </row>
    <row r="156" spans="1:15" s="54" customFormat="1" ht="17.25" customHeight="1">
      <c r="A156" s="1085" t="s">
        <v>670</v>
      </c>
      <c r="B156" s="53"/>
      <c r="C156" s="53"/>
      <c r="D156" s="108"/>
      <c r="E156" s="1086">
        <v>0</v>
      </c>
      <c r="F156" s="1086">
        <v>2000</v>
      </c>
      <c r="G156" s="1086">
        <v>2000</v>
      </c>
      <c r="H156" s="1081"/>
      <c r="I156" s="985" t="s">
        <v>615</v>
      </c>
      <c r="J156" s="1084"/>
      <c r="O156" s="1087"/>
    </row>
    <row r="157" spans="1:15" s="54" customFormat="1" ht="17.25" customHeight="1">
      <c r="A157" s="1085" t="s">
        <v>671</v>
      </c>
      <c r="B157" s="53"/>
      <c r="C157" s="53"/>
      <c r="D157" s="108"/>
      <c r="E157" s="1086">
        <v>0</v>
      </c>
      <c r="F157" s="1086">
        <v>2000</v>
      </c>
      <c r="G157" s="1086">
        <v>2000</v>
      </c>
      <c r="H157" s="1081"/>
      <c r="I157" s="985" t="s">
        <v>663</v>
      </c>
      <c r="J157" s="1084"/>
      <c r="O157" s="1087"/>
    </row>
    <row r="158" spans="1:15" s="54" customFormat="1" ht="17.25" customHeight="1">
      <c r="A158" s="1085" t="s">
        <v>672</v>
      </c>
      <c r="B158" s="53"/>
      <c r="C158" s="53"/>
      <c r="D158" s="108"/>
      <c r="E158" s="1086">
        <v>0</v>
      </c>
      <c r="F158" s="1086">
        <v>400</v>
      </c>
      <c r="G158" s="1086">
        <v>400</v>
      </c>
      <c r="H158" s="1081"/>
      <c r="I158" s="985" t="s">
        <v>615</v>
      </c>
      <c r="J158" s="1084"/>
      <c r="O158" s="1087"/>
    </row>
    <row r="159" spans="1:15" s="54" customFormat="1" ht="17.25" customHeight="1">
      <c r="A159" s="1085" t="s">
        <v>673</v>
      </c>
      <c r="B159" s="53"/>
      <c r="C159" s="53"/>
      <c r="D159" s="108"/>
      <c r="E159" s="1086">
        <v>14000</v>
      </c>
      <c r="F159" s="1086">
        <v>14000</v>
      </c>
      <c r="G159" s="1086">
        <v>14000</v>
      </c>
      <c r="H159" s="1081"/>
      <c r="I159" s="985" t="s">
        <v>615</v>
      </c>
      <c r="J159" s="1084"/>
      <c r="O159" s="1087"/>
    </row>
    <row r="160" spans="1:15" s="54" customFormat="1" ht="17.25" customHeight="1">
      <c r="A160" s="1085" t="s">
        <v>674</v>
      </c>
      <c r="B160" s="53"/>
      <c r="C160" s="53"/>
      <c r="D160" s="108"/>
      <c r="E160" s="1086">
        <v>0</v>
      </c>
      <c r="F160" s="1086">
        <v>2000</v>
      </c>
      <c r="G160" s="1086">
        <v>2000</v>
      </c>
      <c r="H160" s="1081"/>
      <c r="I160" s="985" t="s">
        <v>615</v>
      </c>
      <c r="J160" s="1084"/>
      <c r="O160" s="1087"/>
    </row>
    <row r="161" spans="1:15" s="54" customFormat="1" ht="17.25" customHeight="1">
      <c r="A161" s="1085" t="s">
        <v>675</v>
      </c>
      <c r="B161" s="53"/>
      <c r="C161" s="53"/>
      <c r="D161" s="108"/>
      <c r="E161" s="1086">
        <v>0</v>
      </c>
      <c r="F161" s="1086">
        <v>2000</v>
      </c>
      <c r="G161" s="1086">
        <v>2000</v>
      </c>
      <c r="H161" s="1081"/>
      <c r="I161" s="985" t="s">
        <v>663</v>
      </c>
      <c r="J161" s="1084"/>
      <c r="O161" s="1087"/>
    </row>
    <row r="162" spans="1:15" s="54" customFormat="1" ht="17.25" customHeight="1">
      <c r="A162" s="1085" t="s">
        <v>676</v>
      </c>
      <c r="B162" s="53"/>
      <c r="C162" s="53"/>
      <c r="D162" s="108"/>
      <c r="E162" s="1086">
        <v>14000</v>
      </c>
      <c r="F162" s="1086">
        <v>14000</v>
      </c>
      <c r="G162" s="1086">
        <v>14000</v>
      </c>
      <c r="H162" s="1081"/>
      <c r="I162" s="985" t="s">
        <v>615</v>
      </c>
      <c r="J162" s="1084"/>
      <c r="O162" s="1087"/>
    </row>
    <row r="163" spans="1:15" s="54" customFormat="1" ht="17.25" customHeight="1">
      <c r="A163" s="1085" t="s">
        <v>677</v>
      </c>
      <c r="B163" s="53"/>
      <c r="C163" s="53"/>
      <c r="D163" s="108"/>
      <c r="E163" s="1086">
        <v>0</v>
      </c>
      <c r="F163" s="1086">
        <v>2000</v>
      </c>
      <c r="G163" s="1086">
        <v>2000</v>
      </c>
      <c r="H163" s="1081"/>
      <c r="I163" s="985" t="s">
        <v>615</v>
      </c>
      <c r="J163" s="1084"/>
      <c r="O163" s="1087"/>
    </row>
    <row r="164" spans="1:15" s="54" customFormat="1" ht="17.25" customHeight="1">
      <c r="A164" s="1085" t="s">
        <v>678</v>
      </c>
      <c r="B164" s="53"/>
      <c r="C164" s="53"/>
      <c r="D164" s="108"/>
      <c r="E164" s="1086">
        <v>0</v>
      </c>
      <c r="F164" s="1086">
        <v>2000</v>
      </c>
      <c r="G164" s="1086">
        <v>2000</v>
      </c>
      <c r="H164" s="1081"/>
      <c r="I164" s="985" t="s">
        <v>615</v>
      </c>
      <c r="J164" s="1084"/>
      <c r="O164" s="1087"/>
    </row>
    <row r="165" spans="1:15" s="54" customFormat="1" ht="17.25" customHeight="1">
      <c r="A165" s="1085" t="s">
        <v>679</v>
      </c>
      <c r="B165" s="53"/>
      <c r="C165" s="53"/>
      <c r="D165" s="108"/>
      <c r="E165" s="1086">
        <v>0</v>
      </c>
      <c r="F165" s="1086">
        <v>2000</v>
      </c>
      <c r="G165" s="1086">
        <v>2000</v>
      </c>
      <c r="H165" s="1081"/>
      <c r="I165" s="985" t="s">
        <v>615</v>
      </c>
      <c r="J165" s="1084"/>
      <c r="O165" s="1087"/>
    </row>
    <row r="166" spans="1:15" s="54" customFormat="1" ht="17.25" customHeight="1">
      <c r="A166" s="1085" t="s">
        <v>680</v>
      </c>
      <c r="B166" s="53"/>
      <c r="C166" s="53"/>
      <c r="D166" s="108"/>
      <c r="E166" s="1086">
        <v>3240</v>
      </c>
      <c r="F166" s="1086">
        <v>3240</v>
      </c>
      <c r="G166" s="1086">
        <v>3240</v>
      </c>
      <c r="H166" s="1081"/>
      <c r="I166" s="985" t="s">
        <v>615</v>
      </c>
      <c r="J166" s="1084"/>
      <c r="O166" s="1087"/>
    </row>
    <row r="167" spans="1:15" s="54" customFormat="1" ht="17.25" customHeight="1">
      <c r="A167" s="1085" t="s">
        <v>681</v>
      </c>
      <c r="B167" s="53"/>
      <c r="C167" s="53"/>
      <c r="D167" s="108"/>
      <c r="E167" s="1086">
        <v>4000</v>
      </c>
      <c r="F167" s="1086">
        <v>4000</v>
      </c>
      <c r="G167" s="1086">
        <v>4000</v>
      </c>
      <c r="H167" s="1081"/>
      <c r="I167" s="985" t="s">
        <v>615</v>
      </c>
      <c r="J167" s="1084"/>
      <c r="O167" s="1087"/>
    </row>
    <row r="168" spans="1:15" s="54" customFormat="1" ht="17.25" customHeight="1">
      <c r="A168" s="1085" t="s">
        <v>682</v>
      </c>
      <c r="B168" s="53"/>
      <c r="C168" s="53"/>
      <c r="D168" s="108"/>
      <c r="E168" s="1086">
        <v>1200</v>
      </c>
      <c r="F168" s="1086">
        <v>1200</v>
      </c>
      <c r="G168" s="1086">
        <v>0</v>
      </c>
      <c r="H168" s="1081"/>
      <c r="I168" s="985" t="s">
        <v>663</v>
      </c>
      <c r="J168" s="1084"/>
      <c r="O168" s="1087"/>
    </row>
    <row r="169" spans="1:15" s="54" customFormat="1" ht="17.25" customHeight="1">
      <c r="A169" s="1085" t="s">
        <v>683</v>
      </c>
      <c r="B169" s="53"/>
      <c r="C169" s="53"/>
      <c r="D169" s="108"/>
      <c r="E169" s="1086">
        <v>5800</v>
      </c>
      <c r="F169" s="1086">
        <v>3479</v>
      </c>
      <c r="G169" s="1086">
        <v>3478.28</v>
      </c>
      <c r="H169" s="1081"/>
      <c r="I169" s="985" t="s">
        <v>615</v>
      </c>
      <c r="J169" s="1084"/>
      <c r="O169" s="1087"/>
    </row>
    <row r="170" spans="1:15" s="54" customFormat="1" ht="17.25" customHeight="1">
      <c r="A170" s="1085" t="s">
        <v>683</v>
      </c>
      <c r="B170" s="53"/>
      <c r="C170" s="53"/>
      <c r="D170" s="108"/>
      <c r="E170" s="1086">
        <v>0</v>
      </c>
      <c r="F170" s="1086">
        <v>2300</v>
      </c>
      <c r="G170" s="1086">
        <v>2300</v>
      </c>
      <c r="H170" s="1081"/>
      <c r="I170" s="985" t="s">
        <v>615</v>
      </c>
      <c r="J170" s="1084"/>
      <c r="O170" s="1087"/>
    </row>
    <row r="171" spans="1:15" s="54" customFormat="1" ht="17.25" customHeight="1">
      <c r="A171" s="1085" t="s">
        <v>684</v>
      </c>
      <c r="B171" s="53"/>
      <c r="C171" s="53"/>
      <c r="D171" s="108"/>
      <c r="E171" s="1086">
        <v>0</v>
      </c>
      <c r="F171" s="1086">
        <v>400</v>
      </c>
      <c r="G171" s="1086">
        <v>400</v>
      </c>
      <c r="H171" s="1081"/>
      <c r="I171" s="985" t="s">
        <v>615</v>
      </c>
      <c r="J171" s="1084"/>
      <c r="O171" s="1087"/>
    </row>
    <row r="172" spans="1:15" s="54" customFormat="1" ht="17.25" customHeight="1">
      <c r="A172" s="1085" t="s">
        <v>685</v>
      </c>
      <c r="B172" s="53"/>
      <c r="C172" s="53"/>
      <c r="D172" s="108"/>
      <c r="E172" s="1086">
        <v>0</v>
      </c>
      <c r="F172" s="1086">
        <v>1955</v>
      </c>
      <c r="G172" s="1086">
        <v>1944.23</v>
      </c>
      <c r="H172" s="1081"/>
      <c r="I172" s="985" t="s">
        <v>663</v>
      </c>
      <c r="J172" s="1084"/>
      <c r="O172" s="1087"/>
    </row>
    <row r="173" spans="1:15" s="54" customFormat="1" ht="17.25" customHeight="1">
      <c r="A173" s="1085" t="s">
        <v>686</v>
      </c>
      <c r="B173" s="53"/>
      <c r="C173" s="53"/>
      <c r="D173" s="108"/>
      <c r="E173" s="1086">
        <v>0</v>
      </c>
      <c r="F173" s="1086">
        <v>2000</v>
      </c>
      <c r="G173" s="1086">
        <v>2000</v>
      </c>
      <c r="H173" s="1081"/>
      <c r="I173" s="985" t="s">
        <v>615</v>
      </c>
      <c r="J173" s="1084"/>
      <c r="O173" s="1087"/>
    </row>
    <row r="174" spans="1:15" s="54" customFormat="1" ht="17.25" customHeight="1">
      <c r="A174" s="1085" t="s">
        <v>687</v>
      </c>
      <c r="B174" s="53"/>
      <c r="C174" s="53"/>
      <c r="D174" s="108"/>
      <c r="E174" s="1086">
        <v>0</v>
      </c>
      <c r="F174" s="1086">
        <v>2000</v>
      </c>
      <c r="G174" s="1086">
        <v>2000</v>
      </c>
      <c r="H174" s="1081"/>
      <c r="I174" s="985" t="s">
        <v>615</v>
      </c>
      <c r="J174" s="1084"/>
      <c r="O174" s="1087"/>
    </row>
    <row r="175" spans="1:15" s="54" customFormat="1" ht="17.25" customHeight="1">
      <c r="A175" s="1085" t="s">
        <v>688</v>
      </c>
      <c r="B175" s="53"/>
      <c r="C175" s="53"/>
      <c r="D175" s="108"/>
      <c r="E175" s="1086">
        <v>0</v>
      </c>
      <c r="F175" s="1086">
        <v>2000</v>
      </c>
      <c r="G175" s="1086">
        <v>2000</v>
      </c>
      <c r="H175" s="1081"/>
      <c r="I175" s="985" t="s">
        <v>615</v>
      </c>
      <c r="J175" s="1084"/>
      <c r="O175" s="1087"/>
    </row>
    <row r="176" spans="1:15" s="54" customFormat="1" ht="17.25" customHeight="1">
      <c r="A176" s="1085" t="s">
        <v>689</v>
      </c>
      <c r="B176" s="53"/>
      <c r="C176" s="53"/>
      <c r="D176" s="108"/>
      <c r="E176" s="1086">
        <v>0</v>
      </c>
      <c r="F176" s="1086">
        <v>800</v>
      </c>
      <c r="G176" s="1086">
        <v>800</v>
      </c>
      <c r="H176" s="1081"/>
      <c r="I176" s="985" t="s">
        <v>663</v>
      </c>
      <c r="J176" s="1084"/>
      <c r="O176" s="1087"/>
    </row>
    <row r="177" spans="1:15" s="54" customFormat="1" ht="17.25" customHeight="1">
      <c r="A177" s="1085" t="s">
        <v>690</v>
      </c>
      <c r="B177" s="53"/>
      <c r="C177" s="53"/>
      <c r="D177" s="108"/>
      <c r="E177" s="1086">
        <v>0</v>
      </c>
      <c r="F177" s="1086">
        <v>500</v>
      </c>
      <c r="G177" s="1086">
        <v>500</v>
      </c>
      <c r="H177" s="1081"/>
      <c r="I177" s="985" t="s">
        <v>625</v>
      </c>
      <c r="J177" s="1084"/>
      <c r="O177" s="1087"/>
    </row>
    <row r="178" spans="1:15" s="54" customFormat="1" ht="17.25" customHeight="1">
      <c r="A178" s="1085" t="s">
        <v>691</v>
      </c>
      <c r="B178" s="53"/>
      <c r="C178" s="53"/>
      <c r="D178" s="108"/>
      <c r="E178" s="1086">
        <v>2000</v>
      </c>
      <c r="F178" s="1086">
        <v>2000</v>
      </c>
      <c r="G178" s="1086">
        <v>2000</v>
      </c>
      <c r="H178" s="1081"/>
      <c r="I178" s="985" t="s">
        <v>615</v>
      </c>
      <c r="J178" s="1084"/>
      <c r="O178" s="1087"/>
    </row>
    <row r="179" spans="1:15" s="54" customFormat="1" ht="17.25" customHeight="1">
      <c r="A179" s="1085" t="s">
        <v>692</v>
      </c>
      <c r="B179" s="53"/>
      <c r="C179" s="53"/>
      <c r="D179" s="108"/>
      <c r="E179" s="1086">
        <v>0</v>
      </c>
      <c r="F179" s="1086">
        <v>0</v>
      </c>
      <c r="G179" s="1086">
        <v>3500</v>
      </c>
      <c r="H179" s="1081"/>
      <c r="I179" s="985" t="s">
        <v>613</v>
      </c>
      <c r="J179" s="1084"/>
      <c r="O179" s="1087"/>
    </row>
    <row r="180" spans="1:15" s="54" customFormat="1" ht="17.25" customHeight="1">
      <c r="A180" s="1085" t="s">
        <v>693</v>
      </c>
      <c r="B180" s="53"/>
      <c r="C180" s="53"/>
      <c r="D180" s="108"/>
      <c r="E180" s="1086">
        <v>0</v>
      </c>
      <c r="F180" s="1086">
        <v>600</v>
      </c>
      <c r="G180" s="1086">
        <v>600</v>
      </c>
      <c r="H180" s="1081"/>
      <c r="I180" s="985" t="s">
        <v>625</v>
      </c>
      <c r="J180" s="1084"/>
      <c r="O180" s="1087"/>
    </row>
    <row r="181" spans="1:15" s="54" customFormat="1" ht="17.25" customHeight="1">
      <c r="A181" s="1085" t="s">
        <v>694</v>
      </c>
      <c r="B181" s="53"/>
      <c r="C181" s="53"/>
      <c r="D181" s="108"/>
      <c r="E181" s="1086">
        <v>0</v>
      </c>
      <c r="F181" s="1086">
        <v>800</v>
      </c>
      <c r="G181" s="1086">
        <v>800</v>
      </c>
      <c r="H181" s="1081"/>
      <c r="I181" s="985" t="s">
        <v>663</v>
      </c>
      <c r="J181" s="1084"/>
      <c r="O181" s="1087"/>
    </row>
    <row r="182" spans="1:15" s="54" customFormat="1" ht="17.25" customHeight="1">
      <c r="A182" s="1085" t="s">
        <v>695</v>
      </c>
      <c r="B182" s="53"/>
      <c r="C182" s="53"/>
      <c r="D182" s="108"/>
      <c r="E182" s="1086">
        <v>0</v>
      </c>
      <c r="F182" s="1086">
        <v>100</v>
      </c>
      <c r="G182" s="1086">
        <v>100</v>
      </c>
      <c r="H182" s="1081"/>
      <c r="I182" s="985" t="s">
        <v>635</v>
      </c>
      <c r="J182" s="1084"/>
      <c r="O182" s="1087"/>
    </row>
    <row r="183" spans="1:15" s="54" customFormat="1" ht="17.25" customHeight="1">
      <c r="A183" s="1085" t="s">
        <v>696</v>
      </c>
      <c r="B183" s="53"/>
      <c r="C183" s="53"/>
      <c r="D183" s="108"/>
      <c r="E183" s="1086">
        <v>0</v>
      </c>
      <c r="F183" s="1086">
        <v>2000</v>
      </c>
      <c r="G183" s="1086">
        <v>2000</v>
      </c>
      <c r="H183" s="1081"/>
      <c r="I183" s="985" t="s">
        <v>615</v>
      </c>
      <c r="J183" s="1084"/>
      <c r="O183" s="1087"/>
    </row>
    <row r="184" spans="1:15" s="54" customFormat="1" ht="17.25" customHeight="1">
      <c r="A184" s="1085" t="s">
        <v>707</v>
      </c>
      <c r="B184" s="53"/>
      <c r="C184" s="53"/>
      <c r="D184" s="108"/>
      <c r="E184" s="1086">
        <v>0</v>
      </c>
      <c r="F184" s="1086">
        <v>150</v>
      </c>
      <c r="G184" s="1086">
        <v>150</v>
      </c>
      <c r="H184" s="1081"/>
      <c r="I184" s="985" t="s">
        <v>635</v>
      </c>
      <c r="J184" s="1084"/>
      <c r="O184" s="1087"/>
    </row>
    <row r="185" spans="1:15" s="54" customFormat="1" ht="17.25" customHeight="1">
      <c r="A185" s="1085" t="s">
        <v>712</v>
      </c>
      <c r="B185" s="53"/>
      <c r="C185" s="53"/>
      <c r="D185" s="108"/>
      <c r="E185" s="1086">
        <v>0</v>
      </c>
      <c r="F185" s="1086">
        <v>2000</v>
      </c>
      <c r="G185" s="1086">
        <v>2000</v>
      </c>
      <c r="H185" s="1081"/>
      <c r="I185" s="985" t="s">
        <v>615</v>
      </c>
      <c r="J185" s="1084"/>
      <c r="O185" s="1087"/>
    </row>
    <row r="186" spans="1:10" s="54" customFormat="1" ht="17.25" customHeight="1">
      <c r="A186" s="1083" t="s">
        <v>743</v>
      </c>
      <c r="B186" s="53"/>
      <c r="C186" s="53"/>
      <c r="D186" s="108"/>
      <c r="E186" s="1086">
        <v>0</v>
      </c>
      <c r="F186" s="1086">
        <v>714</v>
      </c>
      <c r="G186" s="1086">
        <v>0</v>
      </c>
      <c r="H186" s="1081"/>
      <c r="I186" s="985" t="s">
        <v>663</v>
      </c>
      <c r="J186" s="1084"/>
    </row>
    <row r="187" spans="1:10" s="54" customFormat="1" ht="17.25" customHeight="1">
      <c r="A187" s="1083" t="s">
        <v>697</v>
      </c>
      <c r="B187" s="53"/>
      <c r="C187" s="53"/>
      <c r="D187" s="108"/>
      <c r="E187" s="1086">
        <v>0</v>
      </c>
      <c r="F187" s="1086">
        <v>2000</v>
      </c>
      <c r="G187" s="1086">
        <v>2000</v>
      </c>
      <c r="H187" s="1081"/>
      <c r="I187" s="985" t="s">
        <v>615</v>
      </c>
      <c r="J187" s="1084"/>
    </row>
    <row r="188" spans="1:14" s="2" customFormat="1" ht="17.25" customHeight="1">
      <c r="A188" s="1088" t="s">
        <v>698</v>
      </c>
      <c r="B188" s="1089"/>
      <c r="C188" s="1089"/>
      <c r="D188" s="1090"/>
      <c r="E188" s="1091">
        <v>0</v>
      </c>
      <c r="F188" s="1091">
        <v>2000</v>
      </c>
      <c r="G188" s="1091">
        <v>2000</v>
      </c>
      <c r="H188" s="1092"/>
      <c r="I188" s="1093" t="s">
        <v>615</v>
      </c>
      <c r="J188" s="1094"/>
      <c r="K188" s="54"/>
      <c r="L188" s="54"/>
      <c r="M188" s="54"/>
      <c r="N188" s="54"/>
    </row>
    <row r="189" spans="1:256" s="54" customFormat="1" ht="28.5" customHeight="1" thickBot="1">
      <c r="A189" s="1072" t="s">
        <v>700</v>
      </c>
      <c r="B189" s="114"/>
      <c r="C189" s="114"/>
      <c r="D189" s="113"/>
      <c r="E189" s="1074">
        <f>SUM(E8:E188)</f>
        <v>193540</v>
      </c>
      <c r="F189" s="1075">
        <f>SUM(F8:F188)</f>
        <v>251728</v>
      </c>
      <c r="G189" s="1075">
        <f>SUM(G8:G188)</f>
        <v>262522.75</v>
      </c>
      <c r="H189" s="1073"/>
      <c r="I189" s="887"/>
      <c r="J189" s="117"/>
      <c r="IV189" s="2"/>
    </row>
    <row r="190" spans="1:10" ht="12.75">
      <c r="A190" s="888"/>
      <c r="B190" s="25"/>
      <c r="C190" s="25"/>
      <c r="D190" s="25"/>
      <c r="E190" s="25"/>
      <c r="F190" s="25"/>
      <c r="G190" s="25"/>
      <c r="H190" s="888"/>
      <c r="I190" s="888"/>
      <c r="J190" s="25"/>
    </row>
    <row r="191" spans="1:10" ht="12.75">
      <c r="A191" s="888"/>
      <c r="B191" s="25"/>
      <c r="C191" s="25"/>
      <c r="D191" s="25"/>
      <c r="E191" s="25"/>
      <c r="F191" s="25"/>
      <c r="G191" s="25"/>
      <c r="H191" s="888"/>
      <c r="I191" s="888"/>
      <c r="J191" s="25"/>
    </row>
    <row r="192" spans="2:10" ht="12.75">
      <c r="B192" s="11"/>
      <c r="C192" s="11"/>
      <c r="D192" s="11"/>
      <c r="E192" s="11"/>
      <c r="F192" s="11"/>
      <c r="G192" s="11"/>
      <c r="H192" s="889"/>
      <c r="I192" s="889"/>
      <c r="J192" s="11"/>
    </row>
    <row r="193" spans="1:10" s="54" customFormat="1" ht="15">
      <c r="A193" s="1099" t="s">
        <v>529</v>
      </c>
      <c r="B193" s="53"/>
      <c r="C193" s="53"/>
      <c r="D193" s="53"/>
      <c r="E193" s="53"/>
      <c r="F193" s="53"/>
      <c r="G193" s="54" t="s">
        <v>530</v>
      </c>
      <c r="H193" s="985"/>
      <c r="I193" s="985"/>
      <c r="J193" s="986" t="s">
        <v>699</v>
      </c>
    </row>
    <row r="194" spans="2:10" ht="12.75">
      <c r="B194" s="11"/>
      <c r="C194" s="11"/>
      <c r="D194" s="11"/>
      <c r="E194" s="11"/>
      <c r="F194" s="11"/>
      <c r="G194" s="11"/>
      <c r="H194" s="889"/>
      <c r="I194" s="889"/>
      <c r="J194" s="11"/>
    </row>
    <row r="195" spans="2:10" ht="12.75">
      <c r="B195" s="11"/>
      <c r="C195" s="11"/>
      <c r="D195" s="11"/>
      <c r="E195" s="11"/>
      <c r="F195" s="11"/>
      <c r="G195" s="11"/>
      <c r="H195" s="889"/>
      <c r="I195" s="889"/>
      <c r="J195" s="11"/>
    </row>
    <row r="198" spans="1:9" ht="12.75">
      <c r="A198" s="1067"/>
      <c r="B198" s="10"/>
      <c r="C198" s="10"/>
      <c r="D198" s="10"/>
      <c r="E198" s="10"/>
      <c r="F198" s="10"/>
      <c r="G198" s="10"/>
      <c r="H198" s="1067"/>
      <c r="I198" s="1067"/>
    </row>
    <row r="199" spans="1:10" ht="12.75">
      <c r="A199" s="1068"/>
      <c r="B199" s="25"/>
      <c r="C199" s="25"/>
      <c r="D199" s="25"/>
      <c r="E199" s="1063"/>
      <c r="F199" s="1064"/>
      <c r="G199" s="1064"/>
      <c r="H199" s="888"/>
      <c r="I199" s="888"/>
      <c r="J199" s="119"/>
    </row>
    <row r="200" spans="1:10" ht="12.75">
      <c r="A200" s="1068"/>
      <c r="B200" s="25"/>
      <c r="C200" s="25"/>
      <c r="D200" s="25"/>
      <c r="E200" s="1063"/>
      <c r="F200" s="1064"/>
      <c r="G200" s="1064"/>
      <c r="H200" s="888"/>
      <c r="I200" s="888"/>
      <c r="J200" s="119"/>
    </row>
    <row r="201" spans="1:10" ht="12.75">
      <c r="A201" s="1069"/>
      <c r="B201" s="25"/>
      <c r="C201" s="25"/>
      <c r="D201" s="25"/>
      <c r="E201" s="1063"/>
      <c r="F201" s="1064"/>
      <c r="G201" s="1064"/>
      <c r="H201" s="888"/>
      <c r="I201" s="888"/>
      <c r="J201" s="119"/>
    </row>
    <row r="202" spans="1:9" ht="12.75">
      <c r="A202" s="1067"/>
      <c r="B202" s="10"/>
      <c r="C202" s="10"/>
      <c r="D202" s="10"/>
      <c r="E202" s="8"/>
      <c r="F202" s="8"/>
      <c r="G202" s="8"/>
      <c r="H202" s="1067"/>
      <c r="I202" s="1067"/>
    </row>
    <row r="203" spans="1:9" ht="12.75">
      <c r="A203" s="1067"/>
      <c r="B203" s="10"/>
      <c r="C203" s="10"/>
      <c r="D203" s="10"/>
      <c r="E203" s="10"/>
      <c r="F203" s="10"/>
      <c r="G203" s="10"/>
      <c r="H203" s="1067"/>
      <c r="I203" s="1067"/>
    </row>
  </sheetData>
  <mergeCells count="5">
    <mergeCell ref="I102:J102"/>
    <mergeCell ref="A3:J3"/>
    <mergeCell ref="A4:J4"/>
    <mergeCell ref="I6:J7"/>
    <mergeCell ref="A6:D7"/>
  </mergeCells>
  <printOptions/>
  <pageMargins left="0.7874015748031497" right="0.7874015748031497" top="1.1811023622047245" bottom="0.7874015748031497" header="1.1023622047244095" footer="0.5118110236220472"/>
  <pageSetup fitToHeight="4" horizontalDpi="600" verticalDpi="600" orientation="landscape" paperSize="9" scale="50" r:id="rId1"/>
  <headerFooter alignWithMargins="0">
    <oddHeader>&amp;L&amp;"Arial CE,tučné"&amp;14Kapitola: 314 - Ministerstvo vnitra
&amp;R&amp;"Arial CE,tučné"&amp;14Tabulka č. 6f&amp;"Arial CE,obyčejné"&amp;10
&amp;12List: &amp;P/&amp;N</oddHeader>
    <oddFooter>&amp;C&amp;14&amp;P+75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C1">
      <selection activeCell="C2" sqref="A2:IV2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0.00390625" style="0" customWidth="1"/>
  </cols>
  <sheetData>
    <row r="1" ht="16.5" customHeight="1"/>
    <row r="2" spans="1:10" s="38" customFormat="1" ht="15.75" customHeight="1">
      <c r="A2" s="47" t="s">
        <v>795</v>
      </c>
      <c r="J2" s="120" t="s">
        <v>821</v>
      </c>
    </row>
    <row r="3" spans="2:10" ht="20.25" customHeight="1">
      <c r="B3" s="48"/>
      <c r="C3" s="48"/>
      <c r="D3" s="48"/>
      <c r="E3" s="48"/>
      <c r="F3" s="48"/>
      <c r="G3" s="48"/>
      <c r="H3" s="48"/>
      <c r="I3" s="48"/>
      <c r="J3" s="36"/>
    </row>
    <row r="4" spans="1:10" ht="18" customHeight="1">
      <c r="A4" s="14" t="s">
        <v>822</v>
      </c>
      <c r="B4" s="15"/>
      <c r="C4" s="15"/>
      <c r="D4" s="15"/>
      <c r="E4" s="15"/>
      <c r="F4" s="15"/>
      <c r="G4" s="15"/>
      <c r="H4" s="15"/>
      <c r="I4" s="37"/>
      <c r="J4" s="37"/>
    </row>
    <row r="5" spans="1:10" ht="18" customHeight="1">
      <c r="A5" s="38"/>
      <c r="B5" s="11"/>
      <c r="C5" s="11"/>
      <c r="D5" s="11"/>
      <c r="E5" s="11"/>
      <c r="F5" s="15"/>
      <c r="G5" s="12" t="s">
        <v>776</v>
      </c>
      <c r="H5" s="11"/>
      <c r="I5" s="37"/>
      <c r="J5" s="37"/>
    </row>
    <row r="6" spans="1:10" ht="18" customHeight="1" thickBot="1">
      <c r="A6" s="38"/>
      <c r="B6" s="11"/>
      <c r="C6" s="11"/>
      <c r="D6" s="11"/>
      <c r="E6" s="11"/>
      <c r="F6" s="15"/>
      <c r="G6" s="12"/>
      <c r="H6" s="11"/>
      <c r="I6" s="37"/>
      <c r="J6" s="37"/>
    </row>
    <row r="7" spans="1:10" ht="18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256" t="s">
        <v>796</v>
      </c>
      <c r="B9" s="1265"/>
      <c r="C9" s="1265"/>
      <c r="D9" s="1265"/>
      <c r="E9" s="1265"/>
      <c r="F9" s="1265"/>
      <c r="G9" s="1265"/>
      <c r="H9" s="1265"/>
      <c r="I9" s="1265"/>
      <c r="J9" s="1266"/>
    </row>
    <row r="10" spans="1:10" ht="12.75">
      <c r="A10" s="1267"/>
      <c r="B10" s="1268"/>
      <c r="C10" s="1268"/>
      <c r="D10" s="1268"/>
      <c r="E10" s="1268"/>
      <c r="F10" s="1268"/>
      <c r="G10" s="1268"/>
      <c r="H10" s="1268"/>
      <c r="I10" s="1268"/>
      <c r="J10" s="1269"/>
    </row>
    <row r="11" spans="1:10" ht="12.75">
      <c r="A11" s="1267"/>
      <c r="B11" s="1268"/>
      <c r="C11" s="1268"/>
      <c r="D11" s="1268"/>
      <c r="E11" s="1268"/>
      <c r="F11" s="1268"/>
      <c r="G11" s="1268"/>
      <c r="H11" s="1268"/>
      <c r="I11" s="1268"/>
      <c r="J11" s="1269"/>
    </row>
    <row r="12" spans="1:10" ht="12.75">
      <c r="A12" s="1267"/>
      <c r="B12" s="1268"/>
      <c r="C12" s="1268"/>
      <c r="D12" s="1268"/>
      <c r="E12" s="1268"/>
      <c r="F12" s="1268"/>
      <c r="G12" s="1268"/>
      <c r="H12" s="1268"/>
      <c r="I12" s="1268"/>
      <c r="J12" s="1269"/>
    </row>
    <row r="13" spans="1:10" ht="12.75">
      <c r="A13" s="1267"/>
      <c r="B13" s="1268"/>
      <c r="C13" s="1268"/>
      <c r="D13" s="1268"/>
      <c r="E13" s="1268"/>
      <c r="F13" s="1268"/>
      <c r="G13" s="1268"/>
      <c r="H13" s="1268"/>
      <c r="I13" s="1268"/>
      <c r="J13" s="1269"/>
    </row>
    <row r="14" spans="1:10" ht="12.75">
      <c r="A14" s="1267"/>
      <c r="B14" s="1268"/>
      <c r="C14" s="1268"/>
      <c r="D14" s="1268"/>
      <c r="E14" s="1268"/>
      <c r="F14" s="1268"/>
      <c r="G14" s="1268"/>
      <c r="H14" s="1268"/>
      <c r="I14" s="1268"/>
      <c r="J14" s="1269"/>
    </row>
    <row r="15" spans="1:10" ht="12.75">
      <c r="A15" s="1267"/>
      <c r="B15" s="1268"/>
      <c r="C15" s="1268"/>
      <c r="D15" s="1268"/>
      <c r="E15" s="1268"/>
      <c r="F15" s="1268"/>
      <c r="G15" s="1268"/>
      <c r="H15" s="1268"/>
      <c r="I15" s="1268"/>
      <c r="J15" s="1269"/>
    </row>
    <row r="16" spans="1:10" ht="12.75">
      <c r="A16" s="1267"/>
      <c r="B16" s="1268"/>
      <c r="C16" s="1268"/>
      <c r="D16" s="1268"/>
      <c r="E16" s="1268"/>
      <c r="F16" s="1268"/>
      <c r="G16" s="1268"/>
      <c r="H16" s="1268"/>
      <c r="I16" s="1268"/>
      <c r="J16" s="1269"/>
    </row>
    <row r="17" spans="1:10" ht="12.75">
      <c r="A17" s="1267"/>
      <c r="B17" s="1268"/>
      <c r="C17" s="1268"/>
      <c r="D17" s="1268"/>
      <c r="E17" s="1268"/>
      <c r="F17" s="1268"/>
      <c r="G17" s="1268"/>
      <c r="H17" s="1268"/>
      <c r="I17" s="1268"/>
      <c r="J17" s="1269"/>
    </row>
    <row r="18" spans="1:10" ht="12.75">
      <c r="A18" s="1267"/>
      <c r="B18" s="1268"/>
      <c r="C18" s="1268"/>
      <c r="D18" s="1268"/>
      <c r="E18" s="1268"/>
      <c r="F18" s="1268"/>
      <c r="G18" s="1268"/>
      <c r="H18" s="1268"/>
      <c r="I18" s="1268"/>
      <c r="J18" s="1269"/>
    </row>
    <row r="19" spans="1:10" ht="12.75">
      <c r="A19" s="1267"/>
      <c r="B19" s="1268"/>
      <c r="C19" s="1268"/>
      <c r="D19" s="1268"/>
      <c r="E19" s="1268"/>
      <c r="F19" s="1268"/>
      <c r="G19" s="1268"/>
      <c r="H19" s="1268"/>
      <c r="I19" s="1268"/>
      <c r="J19" s="1269"/>
    </row>
    <row r="20" spans="1:10" ht="12.75">
      <c r="A20" s="1267"/>
      <c r="B20" s="1268"/>
      <c r="C20" s="1268"/>
      <c r="D20" s="1268"/>
      <c r="E20" s="1268"/>
      <c r="F20" s="1268"/>
      <c r="G20" s="1268"/>
      <c r="H20" s="1268"/>
      <c r="I20" s="1268"/>
      <c r="J20" s="1269"/>
    </row>
    <row r="21" spans="1:10" ht="12.75">
      <c r="A21" s="1267"/>
      <c r="B21" s="1268"/>
      <c r="C21" s="1268"/>
      <c r="D21" s="1268"/>
      <c r="E21" s="1268"/>
      <c r="F21" s="1268"/>
      <c r="G21" s="1268"/>
      <c r="H21" s="1268"/>
      <c r="I21" s="1268"/>
      <c r="J21" s="1269"/>
    </row>
    <row r="22" spans="1:10" ht="12.75">
      <c r="A22" s="1267"/>
      <c r="B22" s="1268"/>
      <c r="C22" s="1268"/>
      <c r="D22" s="1268"/>
      <c r="E22" s="1268"/>
      <c r="F22" s="1268"/>
      <c r="G22" s="1268"/>
      <c r="H22" s="1268"/>
      <c r="I22" s="1268"/>
      <c r="J22" s="1269"/>
    </row>
    <row r="23" spans="1:10" ht="12.75">
      <c r="A23" s="1267"/>
      <c r="B23" s="1268"/>
      <c r="C23" s="1268"/>
      <c r="D23" s="1268"/>
      <c r="E23" s="1268"/>
      <c r="F23" s="1268"/>
      <c r="G23" s="1268"/>
      <c r="H23" s="1268"/>
      <c r="I23" s="1268"/>
      <c r="J23" s="1269"/>
    </row>
    <row r="24" spans="1:10" ht="12.75">
      <c r="A24" s="1267"/>
      <c r="B24" s="1268"/>
      <c r="C24" s="1268"/>
      <c r="D24" s="1268"/>
      <c r="E24" s="1268"/>
      <c r="F24" s="1268"/>
      <c r="G24" s="1268"/>
      <c r="H24" s="1268"/>
      <c r="I24" s="1268"/>
      <c r="J24" s="1269"/>
    </row>
    <row r="25" spans="1:10" ht="12.75">
      <c r="A25" s="1267"/>
      <c r="B25" s="1268"/>
      <c r="C25" s="1268"/>
      <c r="D25" s="1268"/>
      <c r="E25" s="1268"/>
      <c r="F25" s="1268"/>
      <c r="G25" s="1268"/>
      <c r="H25" s="1268"/>
      <c r="I25" s="1268"/>
      <c r="J25" s="1269"/>
    </row>
    <row r="26" spans="1:10" ht="12.75">
      <c r="A26" s="1267"/>
      <c r="B26" s="1268"/>
      <c r="C26" s="1268"/>
      <c r="D26" s="1268"/>
      <c r="E26" s="1268"/>
      <c r="F26" s="1268"/>
      <c r="G26" s="1268"/>
      <c r="H26" s="1268"/>
      <c r="I26" s="1268"/>
      <c r="J26" s="1269"/>
    </row>
    <row r="27" spans="1:10" ht="13.5" thickBot="1">
      <c r="A27" s="1270"/>
      <c r="B27" s="1271"/>
      <c r="C27" s="1271"/>
      <c r="D27" s="1271"/>
      <c r="E27" s="1271"/>
      <c r="F27" s="1271"/>
      <c r="G27" s="1271"/>
      <c r="H27" s="1271"/>
      <c r="I27" s="1271"/>
      <c r="J27" s="1272"/>
    </row>
    <row r="28" spans="1:10" ht="12.7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 t="s">
        <v>800</v>
      </c>
      <c r="B30" s="11"/>
      <c r="C30" s="11"/>
      <c r="D30" s="11"/>
      <c r="E30" s="11"/>
      <c r="F30" s="11"/>
      <c r="G30" s="11"/>
      <c r="H30" s="11" t="s">
        <v>799</v>
      </c>
      <c r="I30" s="25"/>
      <c r="J30" s="55" t="s">
        <v>869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5"/>
      <c r="J31" s="11"/>
    </row>
    <row r="32" spans="1:10" ht="12.75">
      <c r="A32" s="25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&amp;C&amp;P+79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C10">
      <selection activeCell="A9" sqref="A9:J27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1.00390625" style="0" customWidth="1"/>
  </cols>
  <sheetData>
    <row r="1" ht="18" customHeight="1"/>
    <row r="2" spans="1:10" s="38" customFormat="1" ht="16.5" customHeight="1">
      <c r="A2" s="47" t="s">
        <v>795</v>
      </c>
      <c r="J2" s="120" t="s">
        <v>823</v>
      </c>
    </row>
    <row r="3" spans="2:10" ht="20.25" customHeight="1">
      <c r="B3" s="48"/>
      <c r="C3" s="48"/>
      <c r="D3" s="48"/>
      <c r="E3" s="48"/>
      <c r="F3" s="48"/>
      <c r="G3" s="48"/>
      <c r="H3" s="48"/>
      <c r="I3" s="48"/>
      <c r="J3" s="36"/>
    </row>
    <row r="4" spans="1:10" ht="18" customHeight="1">
      <c r="A4" s="14" t="s">
        <v>824</v>
      </c>
      <c r="B4" s="15"/>
      <c r="C4" s="15"/>
      <c r="D4" s="15"/>
      <c r="E4" s="15"/>
      <c r="F4" s="15"/>
      <c r="G4" s="15"/>
      <c r="H4" s="15"/>
      <c r="I4" s="37"/>
      <c r="J4" s="37"/>
    </row>
    <row r="5" spans="1:10" ht="18" customHeight="1">
      <c r="A5" s="38"/>
      <c r="B5" s="11"/>
      <c r="C5" s="11"/>
      <c r="D5" s="11"/>
      <c r="E5" s="11"/>
      <c r="G5" s="15" t="s">
        <v>776</v>
      </c>
      <c r="H5" s="11"/>
      <c r="I5" s="37"/>
      <c r="J5" s="37"/>
    </row>
    <row r="6" spans="1:10" ht="18" customHeight="1" thickBot="1">
      <c r="A6" s="38"/>
      <c r="B6" s="11"/>
      <c r="C6" s="11"/>
      <c r="D6" s="11"/>
      <c r="E6" s="11"/>
      <c r="G6" s="15"/>
      <c r="H6" s="11"/>
      <c r="I6" s="37"/>
      <c r="J6" s="37"/>
    </row>
    <row r="7" spans="1:10" ht="18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256" t="s">
        <v>796</v>
      </c>
      <c r="B9" s="1265"/>
      <c r="C9" s="1265"/>
      <c r="D9" s="1265"/>
      <c r="E9" s="1265"/>
      <c r="F9" s="1265"/>
      <c r="G9" s="1265"/>
      <c r="H9" s="1265"/>
      <c r="I9" s="1265"/>
      <c r="J9" s="1266"/>
    </row>
    <row r="10" spans="1:10" ht="12.75">
      <c r="A10" s="1267"/>
      <c r="B10" s="1268"/>
      <c r="C10" s="1268"/>
      <c r="D10" s="1268"/>
      <c r="E10" s="1268"/>
      <c r="F10" s="1268"/>
      <c r="G10" s="1268"/>
      <c r="H10" s="1268"/>
      <c r="I10" s="1268"/>
      <c r="J10" s="1269"/>
    </row>
    <row r="11" spans="1:10" ht="12.75">
      <c r="A11" s="1267"/>
      <c r="B11" s="1268"/>
      <c r="C11" s="1268"/>
      <c r="D11" s="1268"/>
      <c r="E11" s="1268"/>
      <c r="F11" s="1268"/>
      <c r="G11" s="1268"/>
      <c r="H11" s="1268"/>
      <c r="I11" s="1268"/>
      <c r="J11" s="1269"/>
    </row>
    <row r="12" spans="1:10" ht="12.75">
      <c r="A12" s="1267"/>
      <c r="B12" s="1268"/>
      <c r="C12" s="1268"/>
      <c r="D12" s="1268"/>
      <c r="E12" s="1268"/>
      <c r="F12" s="1268"/>
      <c r="G12" s="1268"/>
      <c r="H12" s="1268"/>
      <c r="I12" s="1268"/>
      <c r="J12" s="1269"/>
    </row>
    <row r="13" spans="1:10" ht="12.75">
      <c r="A13" s="1267"/>
      <c r="B13" s="1268"/>
      <c r="C13" s="1268"/>
      <c r="D13" s="1268"/>
      <c r="E13" s="1268"/>
      <c r="F13" s="1268"/>
      <c r="G13" s="1268"/>
      <c r="H13" s="1268"/>
      <c r="I13" s="1268"/>
      <c r="J13" s="1269"/>
    </row>
    <row r="14" spans="1:10" ht="12.75">
      <c r="A14" s="1267"/>
      <c r="B14" s="1268"/>
      <c r="C14" s="1268"/>
      <c r="D14" s="1268"/>
      <c r="E14" s="1268"/>
      <c r="F14" s="1268"/>
      <c r="G14" s="1268"/>
      <c r="H14" s="1268"/>
      <c r="I14" s="1268"/>
      <c r="J14" s="1269"/>
    </row>
    <row r="15" spans="1:10" ht="12.75">
      <c r="A15" s="1267"/>
      <c r="B15" s="1268"/>
      <c r="C15" s="1268"/>
      <c r="D15" s="1268"/>
      <c r="E15" s="1268"/>
      <c r="F15" s="1268"/>
      <c r="G15" s="1268"/>
      <c r="H15" s="1268"/>
      <c r="I15" s="1268"/>
      <c r="J15" s="1269"/>
    </row>
    <row r="16" spans="1:10" ht="12.75">
      <c r="A16" s="1267"/>
      <c r="B16" s="1268"/>
      <c r="C16" s="1268"/>
      <c r="D16" s="1268"/>
      <c r="E16" s="1268"/>
      <c r="F16" s="1268"/>
      <c r="G16" s="1268"/>
      <c r="H16" s="1268"/>
      <c r="I16" s="1268"/>
      <c r="J16" s="1269"/>
    </row>
    <row r="17" spans="1:10" ht="12.75">
      <c r="A17" s="1267"/>
      <c r="B17" s="1268"/>
      <c r="C17" s="1268"/>
      <c r="D17" s="1268"/>
      <c r="E17" s="1268"/>
      <c r="F17" s="1268"/>
      <c r="G17" s="1268"/>
      <c r="H17" s="1268"/>
      <c r="I17" s="1268"/>
      <c r="J17" s="1269"/>
    </row>
    <row r="18" spans="1:10" ht="12.75">
      <c r="A18" s="1267"/>
      <c r="B18" s="1268"/>
      <c r="C18" s="1268"/>
      <c r="D18" s="1268"/>
      <c r="E18" s="1268"/>
      <c r="F18" s="1268"/>
      <c r="G18" s="1268"/>
      <c r="H18" s="1268"/>
      <c r="I18" s="1268"/>
      <c r="J18" s="1269"/>
    </row>
    <row r="19" spans="1:10" ht="12.75">
      <c r="A19" s="1267"/>
      <c r="B19" s="1268"/>
      <c r="C19" s="1268"/>
      <c r="D19" s="1268"/>
      <c r="E19" s="1268"/>
      <c r="F19" s="1268"/>
      <c r="G19" s="1268"/>
      <c r="H19" s="1268"/>
      <c r="I19" s="1268"/>
      <c r="J19" s="1269"/>
    </row>
    <row r="20" spans="1:10" ht="12.75">
      <c r="A20" s="1267"/>
      <c r="B20" s="1268"/>
      <c r="C20" s="1268"/>
      <c r="D20" s="1268"/>
      <c r="E20" s="1268"/>
      <c r="F20" s="1268"/>
      <c r="G20" s="1268"/>
      <c r="H20" s="1268"/>
      <c r="I20" s="1268"/>
      <c r="J20" s="1269"/>
    </row>
    <row r="21" spans="1:10" ht="12.75">
      <c r="A21" s="1267"/>
      <c r="B21" s="1268"/>
      <c r="C21" s="1268"/>
      <c r="D21" s="1268"/>
      <c r="E21" s="1268"/>
      <c r="F21" s="1268"/>
      <c r="G21" s="1268"/>
      <c r="H21" s="1268"/>
      <c r="I21" s="1268"/>
      <c r="J21" s="1269"/>
    </row>
    <row r="22" spans="1:10" ht="12.75">
      <c r="A22" s="1267"/>
      <c r="B22" s="1268"/>
      <c r="C22" s="1268"/>
      <c r="D22" s="1268"/>
      <c r="E22" s="1268"/>
      <c r="F22" s="1268"/>
      <c r="G22" s="1268"/>
      <c r="H22" s="1268"/>
      <c r="I22" s="1268"/>
      <c r="J22" s="1269"/>
    </row>
    <row r="23" spans="1:10" ht="12.75">
      <c r="A23" s="1267"/>
      <c r="B23" s="1268"/>
      <c r="C23" s="1268"/>
      <c r="D23" s="1268"/>
      <c r="E23" s="1268"/>
      <c r="F23" s="1268"/>
      <c r="G23" s="1268"/>
      <c r="H23" s="1268"/>
      <c r="I23" s="1268"/>
      <c r="J23" s="1269"/>
    </row>
    <row r="24" spans="1:10" ht="12.75">
      <c r="A24" s="1267"/>
      <c r="B24" s="1268"/>
      <c r="C24" s="1268"/>
      <c r="D24" s="1268"/>
      <c r="E24" s="1268"/>
      <c r="F24" s="1268"/>
      <c r="G24" s="1268"/>
      <c r="H24" s="1268"/>
      <c r="I24" s="1268"/>
      <c r="J24" s="1269"/>
    </row>
    <row r="25" spans="1:10" ht="12.75">
      <c r="A25" s="1267"/>
      <c r="B25" s="1268"/>
      <c r="C25" s="1268"/>
      <c r="D25" s="1268"/>
      <c r="E25" s="1268"/>
      <c r="F25" s="1268"/>
      <c r="G25" s="1268"/>
      <c r="H25" s="1268"/>
      <c r="I25" s="1268"/>
      <c r="J25" s="1269"/>
    </row>
    <row r="26" spans="1:10" ht="12.75">
      <c r="A26" s="1267"/>
      <c r="B26" s="1268"/>
      <c r="C26" s="1268"/>
      <c r="D26" s="1268"/>
      <c r="E26" s="1268"/>
      <c r="F26" s="1268"/>
      <c r="G26" s="1268"/>
      <c r="H26" s="1268"/>
      <c r="I26" s="1268"/>
      <c r="J26" s="1269"/>
    </row>
    <row r="27" spans="1:10" ht="13.5" thickBot="1">
      <c r="A27" s="1270"/>
      <c r="B27" s="1271"/>
      <c r="C27" s="1271"/>
      <c r="D27" s="1271"/>
      <c r="E27" s="1271"/>
      <c r="F27" s="1271"/>
      <c r="G27" s="1271"/>
      <c r="H27" s="1271"/>
      <c r="I27" s="1271"/>
      <c r="J27" s="1272"/>
    </row>
    <row r="28" spans="1:10" ht="12.7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 t="s">
        <v>800</v>
      </c>
      <c r="B30" s="11"/>
      <c r="C30" s="11"/>
      <c r="D30" s="11"/>
      <c r="E30" s="11"/>
      <c r="F30" s="11"/>
      <c r="G30" s="11"/>
      <c r="H30" s="11" t="s">
        <v>799</v>
      </c>
      <c r="I30" s="25"/>
      <c r="J30" s="55" t="s">
        <v>869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5"/>
      <c r="J31" s="11"/>
    </row>
    <row r="32" spans="1:10" ht="12.75">
      <c r="A32" s="25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
&amp;P+80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I1:R1"/>
  <sheetViews>
    <sheetView workbookViewId="0" topLeftCell="A1">
      <selection activeCell="C14" sqref="C14"/>
    </sheetView>
  </sheetViews>
  <sheetFormatPr defaultColWidth="9.00390625" defaultRowHeight="12.75"/>
  <cols>
    <col min="1" max="1" width="8.00390625" style="49" customWidth="1"/>
    <col min="2" max="2" width="10.125" style="49" customWidth="1"/>
    <col min="3" max="3" width="8.125" style="49" customWidth="1"/>
    <col min="4" max="4" width="7.625" style="49" customWidth="1"/>
    <col min="5" max="5" width="8.375" style="49" customWidth="1"/>
    <col min="6" max="6" width="43.875" style="49" customWidth="1"/>
    <col min="7" max="7" width="10.625" style="49" customWidth="1"/>
    <col min="8" max="8" width="13.875" style="49" customWidth="1"/>
    <col min="9" max="9" width="11.875" style="49" customWidth="1"/>
    <col min="10" max="10" width="8.50390625" style="49" customWidth="1"/>
    <col min="11" max="11" width="11.50390625" style="49" customWidth="1"/>
    <col min="12" max="12" width="12.875" style="49" customWidth="1"/>
    <col min="13" max="13" width="11.375" style="49" customWidth="1"/>
    <col min="14" max="14" width="8.125" style="49" customWidth="1"/>
    <col min="15" max="15" width="11.125" style="49" customWidth="1"/>
    <col min="16" max="16" width="13.00390625" style="49" customWidth="1"/>
    <col min="17" max="17" width="12.375" style="49" customWidth="1"/>
    <col min="18" max="18" width="9.50390625" style="49" customWidth="1"/>
    <col min="19" max="16384" width="7.875" style="49" customWidth="1"/>
  </cols>
  <sheetData>
    <row r="1" spans="9:18" ht="15.75" customHeight="1">
      <c r="I1" s="1287"/>
      <c r="J1" s="1288"/>
      <c r="Q1" s="50"/>
      <c r="R1" s="51"/>
    </row>
  </sheetData>
  <mergeCells count="1">
    <mergeCell ref="I1:J1"/>
  </mergeCells>
  <printOptions/>
  <pageMargins left="0.7874015748031497" right="0.7874015748031497" top="0.5905511811023623" bottom="0.7874015748031497" header="0.31496062992125984" footer="0.11811023622047245"/>
  <pageSetup horizontalDpi="600" verticalDpi="600" orientation="landscape" paperSize="9" r:id="rId1"/>
  <headerFooter alignWithMargins="0">
    <oddFooter>&amp;C&amp;P+75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C4">
      <selection activeCell="F29" sqref="F29"/>
    </sheetView>
  </sheetViews>
  <sheetFormatPr defaultColWidth="9.00390625" defaultRowHeight="12.75"/>
  <cols>
    <col min="1" max="1" width="3.50390625" style="0" customWidth="1"/>
    <col min="2" max="2" width="79.875" style="0" customWidth="1"/>
    <col min="3" max="5" width="19.375" style="5" customWidth="1"/>
    <col min="6" max="6" width="19.375" style="0" customWidth="1"/>
    <col min="7" max="7" width="21.50390625" style="5" customWidth="1"/>
    <col min="8" max="8" width="6.125" style="0" customWidth="1"/>
  </cols>
  <sheetData>
    <row r="1" spans="1:7" s="2" customFormat="1" ht="39" customHeight="1">
      <c r="A1" s="2" t="s">
        <v>795</v>
      </c>
      <c r="C1" s="13"/>
      <c r="D1" s="13"/>
      <c r="E1" s="13"/>
      <c r="G1" s="105" t="s">
        <v>724</v>
      </c>
    </row>
    <row r="3" spans="1:7" s="66" customFormat="1" ht="15" customHeight="1">
      <c r="A3" s="1273" t="s">
        <v>763</v>
      </c>
      <c r="B3" s="1273"/>
      <c r="C3" s="1273"/>
      <c r="D3" s="1273"/>
      <c r="E3" s="1273"/>
      <c r="F3" s="1273"/>
      <c r="G3" s="1273"/>
    </row>
    <row r="4" spans="1:7" s="987" customFormat="1" ht="15">
      <c r="A4" s="1275" t="s">
        <v>159</v>
      </c>
      <c r="B4" s="1275"/>
      <c r="C4" s="1275"/>
      <c r="D4" s="1275"/>
      <c r="E4" s="1275"/>
      <c r="F4" s="1275"/>
      <c r="G4" s="1275"/>
    </row>
    <row r="5" ht="12.75">
      <c r="B5" s="988"/>
    </row>
    <row r="6" spans="3:7" ht="13.5" thickBot="1">
      <c r="C6" s="989"/>
      <c r="D6" s="989"/>
      <c r="G6" s="3" t="s">
        <v>160</v>
      </c>
    </row>
    <row r="7" spans="1:7" ht="21" customHeight="1">
      <c r="A7" s="1289" t="s">
        <v>161</v>
      </c>
      <c r="B7" s="1290"/>
      <c r="C7" s="1295" t="s">
        <v>807</v>
      </c>
      <c r="D7" s="1297" t="s">
        <v>162</v>
      </c>
      <c r="E7" s="1298"/>
      <c r="F7" s="1299" t="s">
        <v>47</v>
      </c>
      <c r="G7" s="1301" t="s">
        <v>808</v>
      </c>
    </row>
    <row r="8" spans="1:8" ht="79.5" customHeight="1">
      <c r="A8" s="1291"/>
      <c r="B8" s="1292"/>
      <c r="C8" s="1296"/>
      <c r="D8" s="1028" t="s">
        <v>163</v>
      </c>
      <c r="E8" s="1029" t="s">
        <v>164</v>
      </c>
      <c r="F8" s="1300"/>
      <c r="G8" s="1302"/>
      <c r="H8" s="10"/>
    </row>
    <row r="9" spans="1:8" ht="18" customHeight="1" thickBot="1">
      <c r="A9" s="1293"/>
      <c r="B9" s="1294"/>
      <c r="C9" s="1030">
        <v>1</v>
      </c>
      <c r="D9" s="1031">
        <v>2</v>
      </c>
      <c r="E9" s="1032">
        <v>3</v>
      </c>
      <c r="F9" s="1033">
        <v>4</v>
      </c>
      <c r="G9" s="1034">
        <v>5</v>
      </c>
      <c r="H9" s="10"/>
    </row>
    <row r="10" spans="1:8" ht="18.75" customHeight="1">
      <c r="A10" s="1307" t="s">
        <v>165</v>
      </c>
      <c r="B10" s="1308"/>
      <c r="C10" s="990">
        <f>SUM(C13+C18)</f>
        <v>3382378.12283</v>
      </c>
      <c r="D10" s="991">
        <f>SUM(D13+D18)</f>
        <v>2892553.79634</v>
      </c>
      <c r="E10" s="992">
        <f>SUM(E13+E18)</f>
        <v>2896573.71438</v>
      </c>
      <c r="F10" s="993">
        <f>F13+F18</f>
        <v>2066692.46245</v>
      </c>
      <c r="G10" s="993">
        <f>G13+G18</f>
        <v>2552496.8709</v>
      </c>
      <c r="H10" s="10"/>
    </row>
    <row r="11" spans="1:8" ht="13.5" customHeight="1">
      <c r="A11" s="1309" t="s">
        <v>166</v>
      </c>
      <c r="B11" s="1304"/>
      <c r="C11" s="994"/>
      <c r="D11" s="995"/>
      <c r="E11" s="995"/>
      <c r="F11" s="996"/>
      <c r="G11" s="996"/>
      <c r="H11" s="10"/>
    </row>
    <row r="12" spans="1:8" ht="4.5" customHeight="1" hidden="1">
      <c r="A12" s="997"/>
      <c r="B12" s="984"/>
      <c r="C12" s="994"/>
      <c r="D12" s="995"/>
      <c r="E12" s="995"/>
      <c r="F12" s="996"/>
      <c r="G12" s="996" t="e">
        <f>#REF!-E12</f>
        <v>#REF!</v>
      </c>
      <c r="H12" s="10"/>
    </row>
    <row r="13" spans="1:8" ht="27" customHeight="1">
      <c r="A13" s="998" t="s">
        <v>366</v>
      </c>
      <c r="B13" s="999" t="s">
        <v>167</v>
      </c>
      <c r="C13" s="1000">
        <v>2130622.81416</v>
      </c>
      <c r="D13" s="995">
        <f>1755845.73838-3968.44509-11.09215-38.924-0.0519+0.081</f>
        <v>1751827.3062399998</v>
      </c>
      <c r="E13" s="995">
        <f>1755845.73838+0.081</f>
        <v>1755845.81938</v>
      </c>
      <c r="F13" s="996">
        <v>852255.26269</v>
      </c>
      <c r="G13" s="996">
        <f>C13-E13+F13</f>
        <v>1227032.25747</v>
      </c>
      <c r="H13" s="10"/>
    </row>
    <row r="14" spans="1:8" ht="13.5" customHeight="1" hidden="1">
      <c r="A14" s="998"/>
      <c r="B14" s="1001"/>
      <c r="C14" s="1000" t="e">
        <f>#REF!+#REF!</f>
        <v>#REF!</v>
      </c>
      <c r="D14" s="995"/>
      <c r="E14" s="995"/>
      <c r="F14" s="996"/>
      <c r="G14" s="996"/>
      <c r="H14" s="10"/>
    </row>
    <row r="15" spans="1:8" ht="18.75" customHeight="1" hidden="1">
      <c r="A15" s="998"/>
      <c r="B15" s="1001"/>
      <c r="C15" s="1000" t="e">
        <f>#REF!+#REF!</f>
        <v>#REF!</v>
      </c>
      <c r="D15" s="995"/>
      <c r="E15" s="995"/>
      <c r="F15" s="996"/>
      <c r="G15" s="996"/>
      <c r="H15" s="10"/>
    </row>
    <row r="16" spans="1:8" ht="12.75" customHeight="1" hidden="1">
      <c r="A16" s="998"/>
      <c r="B16" s="1001"/>
      <c r="C16" s="1000" t="e">
        <f>#REF!+#REF!</f>
        <v>#REF!</v>
      </c>
      <c r="D16" s="995"/>
      <c r="E16" s="995"/>
      <c r="F16" s="996"/>
      <c r="G16" s="996"/>
      <c r="H16" s="10"/>
    </row>
    <row r="17" spans="1:8" ht="15.75" customHeight="1" hidden="1">
      <c r="A17" s="998"/>
      <c r="B17" s="1002"/>
      <c r="C17" s="1000" t="e">
        <f>#REF!+#REF!</f>
        <v>#REF!</v>
      </c>
      <c r="D17" s="995"/>
      <c r="E17" s="995"/>
      <c r="F17" s="996"/>
      <c r="G17" s="996"/>
      <c r="H17" s="10"/>
    </row>
    <row r="18" spans="1:8" ht="26.25" customHeight="1">
      <c r="A18" s="998" t="s">
        <v>375</v>
      </c>
      <c r="B18" s="984" t="s">
        <v>168</v>
      </c>
      <c r="C18" s="1000">
        <v>1251755.30867</v>
      </c>
      <c r="D18" s="995">
        <f>1115923.70967+24804.18533-1.4049</f>
        <v>1140726.4901</v>
      </c>
      <c r="E18" s="995">
        <f>1115923.70967+24804.18533</f>
        <v>1140727.895</v>
      </c>
      <c r="F18" s="996">
        <f>2066692.46245-F13</f>
        <v>1214437.19976</v>
      </c>
      <c r="G18" s="996">
        <f>C18-E18+F18</f>
        <v>1325464.61343</v>
      </c>
      <c r="H18" s="10"/>
    </row>
    <row r="19" spans="1:8" ht="15.75" customHeight="1">
      <c r="A19" s="998"/>
      <c r="B19" s="984" t="s">
        <v>437</v>
      </c>
      <c r="C19" s="994"/>
      <c r="D19" s="995"/>
      <c r="E19" s="995"/>
      <c r="F19" s="996"/>
      <c r="G19" s="996"/>
      <c r="H19" s="10"/>
    </row>
    <row r="20" spans="1:7" ht="22.5" customHeight="1" thickBot="1">
      <c r="A20" s="1003"/>
      <c r="B20" s="1004" t="s">
        <v>169</v>
      </c>
      <c r="C20" s="994">
        <v>24042.92345</v>
      </c>
      <c r="D20" s="995">
        <f>23419.75545+157.76</f>
        <v>23577.51545</v>
      </c>
      <c r="E20" s="995">
        <f>23419.75545+157.76</f>
        <v>23577.51545</v>
      </c>
      <c r="F20" s="996">
        <v>346032.93055</v>
      </c>
      <c r="G20" s="996">
        <f>C20-E20+F20</f>
        <v>346498.33855</v>
      </c>
    </row>
    <row r="21" spans="1:8" ht="19.5" customHeight="1" hidden="1">
      <c r="A21" s="1005"/>
      <c r="B21" s="1006" t="s">
        <v>170</v>
      </c>
      <c r="C21" s="994"/>
      <c r="D21" s="995"/>
      <c r="E21" s="995"/>
      <c r="F21" s="996"/>
      <c r="G21" s="996"/>
      <c r="H21" s="10"/>
    </row>
    <row r="22" spans="1:8" s="712" customFormat="1" ht="26.25" customHeight="1">
      <c r="A22" s="1307" t="s">
        <v>171</v>
      </c>
      <c r="B22" s="1308"/>
      <c r="C22" s="1007"/>
      <c r="D22" s="1008"/>
      <c r="E22" s="1008"/>
      <c r="F22" s="1009"/>
      <c r="G22" s="1009"/>
      <c r="H22" s="983"/>
    </row>
    <row r="23" spans="1:8" s="712" customFormat="1" ht="22.5" customHeight="1">
      <c r="A23" s="1303" t="s">
        <v>172</v>
      </c>
      <c r="B23" s="1304"/>
      <c r="C23" s="1010">
        <v>13311.60206</v>
      </c>
      <c r="D23" s="1011">
        <f>1512.765+6895.543+548.671+3969.85-3969.85-0.001</f>
        <v>8956.978</v>
      </c>
      <c r="E23" s="1011">
        <f>1512.765+6895.543+548.671+3969.85</f>
        <v>12926.829</v>
      </c>
      <c r="F23" s="1012">
        <f>15.7432+0.6043</f>
        <v>16.3475</v>
      </c>
      <c r="G23" s="996">
        <f>C23-E23+F23</f>
        <v>401.12055999999956</v>
      </c>
      <c r="H23" s="983"/>
    </row>
    <row r="24" spans="1:8" s="712" customFormat="1" ht="15.75" customHeight="1">
      <c r="A24" s="1303" t="s">
        <v>437</v>
      </c>
      <c r="B24" s="1304"/>
      <c r="C24" s="1013"/>
      <c r="D24" s="1014"/>
      <c r="E24" s="1015"/>
      <c r="F24" s="1016"/>
      <c r="G24" s="1017"/>
      <c r="H24" s="983"/>
    </row>
    <row r="25" spans="1:8" s="712" customFormat="1" ht="24.75" customHeight="1" thickBot="1">
      <c r="A25" s="1305" t="s">
        <v>173</v>
      </c>
      <c r="B25" s="1306"/>
      <c r="C25" s="1018"/>
      <c r="D25" s="1019"/>
      <c r="E25" s="1019"/>
      <c r="F25" s="1020"/>
      <c r="G25" s="1021"/>
      <c r="H25" s="983"/>
    </row>
    <row r="26" spans="1:8" s="712" customFormat="1" ht="12" customHeight="1">
      <c r="A26" s="983"/>
      <c r="B26" s="983"/>
      <c r="C26" s="1022"/>
      <c r="D26" s="1023"/>
      <c r="E26" s="1022"/>
      <c r="F26" s="1023"/>
      <c r="G26" s="1023"/>
      <c r="H26" s="983"/>
    </row>
    <row r="27" spans="1:6" s="1024" customFormat="1" ht="12" customHeight="1">
      <c r="A27"/>
      <c r="B27"/>
      <c r="E27" s="25"/>
      <c r="F27" s="25"/>
    </row>
    <row r="28" spans="1:6" s="1024" customFormat="1" ht="12" customHeight="1" hidden="1">
      <c r="A28"/>
      <c r="B28"/>
      <c r="E28" s="25"/>
      <c r="F28" s="25"/>
    </row>
    <row r="29" spans="1:7" s="1024" customFormat="1" ht="15.75" customHeight="1">
      <c r="A29" t="s">
        <v>174</v>
      </c>
      <c r="E29" s="25"/>
      <c r="F29" s="25"/>
      <c r="G29" s="1025"/>
    </row>
    <row r="30" spans="1:7" s="1024" customFormat="1" ht="15.75" customHeight="1">
      <c r="A30" t="s">
        <v>175</v>
      </c>
      <c r="E30" s="25"/>
      <c r="F30" s="25"/>
      <c r="G30" s="1025"/>
    </row>
    <row r="31" spans="1:7" s="1024" customFormat="1" ht="15.75" customHeight="1">
      <c r="A31" t="s">
        <v>176</v>
      </c>
      <c r="E31" s="25"/>
      <c r="F31" s="25"/>
      <c r="G31" s="1025"/>
    </row>
    <row r="32" spans="1:7" ht="13.5" customHeight="1">
      <c r="A32" s="1026" t="s">
        <v>177</v>
      </c>
      <c r="B32" s="989"/>
      <c r="C32" s="989"/>
      <c r="D32" s="989"/>
      <c r="E32" s="989"/>
      <c r="F32" s="989"/>
      <c r="G32" s="10"/>
    </row>
    <row r="33" spans="1:7" ht="18" customHeight="1">
      <c r="A33" s="1026" t="s">
        <v>178</v>
      </c>
      <c r="B33" s="989"/>
      <c r="C33" s="989"/>
      <c r="D33" s="989"/>
      <c r="E33" s="989"/>
      <c r="F33" s="989"/>
      <c r="G33" s="10"/>
    </row>
    <row r="34" spans="1:7" ht="18" customHeight="1">
      <c r="A34" s="1026" t="s">
        <v>179</v>
      </c>
      <c r="B34" s="989"/>
      <c r="C34" s="989"/>
      <c r="D34" s="989"/>
      <c r="E34" s="989"/>
      <c r="F34" s="989"/>
      <c r="G34" s="10"/>
    </row>
    <row r="35" spans="1:7" s="10" customFormat="1" ht="12.75" customHeight="1">
      <c r="A35" t="s">
        <v>180</v>
      </c>
      <c r="B35" s="1024"/>
      <c r="C35" s="1024"/>
      <c r="D35" s="1024"/>
      <c r="E35" s="25"/>
      <c r="F35" s="25"/>
      <c r="G35" s="1024"/>
    </row>
    <row r="36" spans="1:8" ht="16.5" customHeight="1">
      <c r="A36" t="s">
        <v>181</v>
      </c>
      <c r="B36" s="1024"/>
      <c r="C36" s="1024"/>
      <c r="D36" s="1024"/>
      <c r="E36" s="25"/>
      <c r="F36" s="1027"/>
      <c r="G36" s="1024"/>
      <c r="H36" s="10"/>
    </row>
    <row r="37" spans="2:8" ht="16.5" customHeight="1">
      <c r="B37" s="1024"/>
      <c r="C37" s="1024"/>
      <c r="D37" s="1024"/>
      <c r="E37" s="25"/>
      <c r="F37" s="1027"/>
      <c r="G37" s="1024"/>
      <c r="H37" s="10"/>
    </row>
    <row r="39" spans="1:7" s="1024" customFormat="1" ht="12.75">
      <c r="A39" s="11" t="s">
        <v>48</v>
      </c>
      <c r="C39" s="25" t="s">
        <v>917</v>
      </c>
      <c r="D39" s="25"/>
      <c r="E39" s="25"/>
      <c r="G39" s="430" t="s">
        <v>869</v>
      </c>
    </row>
  </sheetData>
  <mergeCells count="13">
    <mergeCell ref="A24:B24"/>
    <mergeCell ref="A25:B25"/>
    <mergeCell ref="A10:B10"/>
    <mergeCell ref="A11:B11"/>
    <mergeCell ref="A22:B22"/>
    <mergeCell ref="A23:B23"/>
    <mergeCell ref="A3:G3"/>
    <mergeCell ref="A4:G4"/>
    <mergeCell ref="A7:B9"/>
    <mergeCell ref="C7:C8"/>
    <mergeCell ref="D7:E7"/>
    <mergeCell ref="F7:F8"/>
    <mergeCell ref="G7:G8"/>
  </mergeCells>
  <printOptions horizontalCentered="1"/>
  <pageMargins left="0.7874015748031497" right="0.7874015748031497" top="0.984251968503937" bottom="0.7874015748031497" header="0.7086614173228347" footer="0.5118110236220472"/>
  <pageSetup fitToHeight="1" fitToWidth="1" horizontalDpi="600" verticalDpi="600" orientation="landscape" paperSize="9" scale="72" r:id="rId1"/>
  <headerFooter alignWithMargins="0">
    <oddFooter>&amp;C&amp;12&amp;P+82&amp;10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7"/>
  <sheetViews>
    <sheetView zoomScale="70" zoomScaleNormal="70" workbookViewId="0" topLeftCell="E1">
      <selection activeCell="E269" sqref="E269"/>
    </sheetView>
  </sheetViews>
  <sheetFormatPr defaultColWidth="9.00390625" defaultRowHeight="12.75"/>
  <cols>
    <col min="1" max="1" width="4.50390625" style="352" hidden="1" customWidth="1"/>
    <col min="2" max="2" width="6.125" style="352" hidden="1" customWidth="1"/>
    <col min="3" max="3" width="8.00390625" style="352" hidden="1" customWidth="1"/>
    <col min="4" max="4" width="8.375" style="352" hidden="1" customWidth="1"/>
    <col min="5" max="5" width="46.50390625" style="33" customWidth="1"/>
    <col min="6" max="6" width="15.375" style="33" customWidth="1"/>
    <col min="7" max="8" width="14.50390625" style="33" customWidth="1"/>
    <col min="9" max="9" width="15.375" style="33" customWidth="1"/>
    <col min="10" max="11" width="12.125" style="33" customWidth="1"/>
    <col min="12" max="12" width="9.50390625" style="33" customWidth="1"/>
    <col min="13" max="16384" width="9.125" style="33" customWidth="1"/>
  </cols>
  <sheetData>
    <row r="1" spans="1:11" s="59" customFormat="1" ht="13.5" customHeight="1">
      <c r="A1" s="140"/>
      <c r="B1" s="140"/>
      <c r="C1" s="141"/>
      <c r="D1" s="141"/>
      <c r="E1" s="142"/>
      <c r="K1" s="143"/>
    </row>
    <row r="2" spans="1:11" s="50" customFormat="1" ht="44.25" customHeight="1">
      <c r="A2" s="892"/>
      <c r="B2" s="893"/>
      <c r="C2" s="894"/>
      <c r="D2" s="894"/>
      <c r="E2" s="895" t="s">
        <v>745</v>
      </c>
      <c r="F2" s="896"/>
      <c r="G2" s="896"/>
      <c r="H2" s="896"/>
      <c r="I2" s="896"/>
      <c r="J2" s="896"/>
      <c r="K2" s="896"/>
    </row>
    <row r="3" spans="1:11" s="50" customFormat="1" ht="10.5" customHeight="1">
      <c r="A3" s="892"/>
      <c r="B3" s="893"/>
      <c r="C3" s="894"/>
      <c r="D3" s="894"/>
      <c r="E3" s="895"/>
      <c r="F3" s="896"/>
      <c r="G3" s="896"/>
      <c r="H3" s="896"/>
      <c r="I3" s="896"/>
      <c r="J3" s="896"/>
      <c r="K3" s="896"/>
    </row>
    <row r="4" spans="1:11" ht="15" customHeight="1">
      <c r="A4" s="140"/>
      <c r="B4" s="144"/>
      <c r="C4" s="145"/>
      <c r="D4" s="146"/>
      <c r="E4" s="935" t="s">
        <v>870</v>
      </c>
      <c r="F4" s="147"/>
      <c r="G4" s="147"/>
      <c r="H4" s="147"/>
      <c r="I4" s="147"/>
      <c r="J4" s="147"/>
      <c r="K4" s="147"/>
    </row>
    <row r="5" spans="1:11" s="110" customFormat="1" ht="21.75" customHeight="1" thickBot="1">
      <c r="A5" s="890"/>
      <c r="B5" s="890"/>
      <c r="C5" s="145"/>
      <c r="D5" s="145"/>
      <c r="E5" s="936" t="s">
        <v>744</v>
      </c>
      <c r="F5" s="891"/>
      <c r="G5" s="891"/>
      <c r="H5" s="891"/>
      <c r="I5" s="891"/>
      <c r="J5" s="891"/>
      <c r="K5" s="354" t="s">
        <v>871</v>
      </c>
    </row>
    <row r="6" spans="1:11" s="156" customFormat="1" ht="20.25" customHeight="1">
      <c r="A6" s="904"/>
      <c r="B6" s="905"/>
      <c r="C6" s="905"/>
      <c r="D6" s="905"/>
      <c r="E6" s="906"/>
      <c r="F6" s="907"/>
      <c r="G6" s="928" t="s">
        <v>872</v>
      </c>
      <c r="H6" s="908"/>
      <c r="I6" s="907"/>
      <c r="J6" s="931" t="s">
        <v>873</v>
      </c>
      <c r="K6" s="933" t="s">
        <v>874</v>
      </c>
    </row>
    <row r="7" spans="1:11" s="156" customFormat="1" ht="20.25" customHeight="1">
      <c r="A7" s="909" t="s">
        <v>875</v>
      </c>
      <c r="B7" s="910" t="s">
        <v>876</v>
      </c>
      <c r="C7" s="911" t="s">
        <v>877</v>
      </c>
      <c r="D7" s="911" t="s">
        <v>878</v>
      </c>
      <c r="E7" s="926" t="s">
        <v>879</v>
      </c>
      <c r="F7" s="927" t="s">
        <v>880</v>
      </c>
      <c r="G7" s="929" t="s">
        <v>777</v>
      </c>
      <c r="H7" s="930" t="s">
        <v>778</v>
      </c>
      <c r="I7" s="927" t="s">
        <v>881</v>
      </c>
      <c r="J7" s="932" t="s">
        <v>882</v>
      </c>
      <c r="K7" s="934" t="s">
        <v>883</v>
      </c>
    </row>
    <row r="8" spans="1:11" s="156" customFormat="1" ht="20.25" customHeight="1">
      <c r="A8" s="912"/>
      <c r="B8" s="911" t="s">
        <v>884</v>
      </c>
      <c r="C8" s="911" t="s">
        <v>884</v>
      </c>
      <c r="D8" s="911"/>
      <c r="E8" s="913"/>
      <c r="F8" s="914"/>
      <c r="G8" s="915" t="s">
        <v>885</v>
      </c>
      <c r="H8" s="916" t="s">
        <v>885</v>
      </c>
      <c r="I8" s="914"/>
      <c r="J8" s="917" t="s">
        <v>886</v>
      </c>
      <c r="K8" s="918" t="s">
        <v>887</v>
      </c>
    </row>
    <row r="9" spans="1:11" s="156" customFormat="1" ht="20.25" customHeight="1" thickBot="1">
      <c r="A9" s="919"/>
      <c r="B9" s="920"/>
      <c r="C9" s="920"/>
      <c r="D9" s="920"/>
      <c r="E9" s="921"/>
      <c r="F9" s="922">
        <v>0</v>
      </c>
      <c r="G9" s="922">
        <v>1</v>
      </c>
      <c r="H9" s="923">
        <v>2</v>
      </c>
      <c r="I9" s="922">
        <v>3</v>
      </c>
      <c r="J9" s="924">
        <v>4</v>
      </c>
      <c r="K9" s="925">
        <v>5</v>
      </c>
    </row>
    <row r="10" spans="1:11" s="156" customFormat="1" ht="16.5" customHeight="1">
      <c r="A10" s="148"/>
      <c r="B10" s="149"/>
      <c r="C10" s="150"/>
      <c r="D10" s="151"/>
      <c r="E10" s="152" t="s">
        <v>888</v>
      </c>
      <c r="F10" s="153"/>
      <c r="G10" s="154"/>
      <c r="H10" s="154"/>
      <c r="I10" s="154"/>
      <c r="J10" s="153"/>
      <c r="K10" s="155" t="s">
        <v>885</v>
      </c>
    </row>
    <row r="11" spans="1:11" ht="16.5" customHeight="1">
      <c r="A11" s="157"/>
      <c r="B11" s="158"/>
      <c r="C11" s="159" t="s">
        <v>889</v>
      </c>
      <c r="D11" s="160" t="s">
        <v>890</v>
      </c>
      <c r="E11" s="161" t="s">
        <v>891</v>
      </c>
      <c r="F11" s="162">
        <v>0</v>
      </c>
      <c r="G11" s="162">
        <v>0</v>
      </c>
      <c r="H11" s="162">
        <v>0</v>
      </c>
      <c r="I11" s="162">
        <v>0</v>
      </c>
      <c r="J11" s="162" t="s">
        <v>885</v>
      </c>
      <c r="K11" s="163" t="s">
        <v>885</v>
      </c>
    </row>
    <row r="12" spans="1:11" ht="22.5" customHeight="1">
      <c r="A12" s="157"/>
      <c r="B12" s="158"/>
      <c r="C12" s="164"/>
      <c r="D12" s="165">
        <v>1111</v>
      </c>
      <c r="E12" s="161" t="s">
        <v>892</v>
      </c>
      <c r="F12" s="162">
        <v>0</v>
      </c>
      <c r="G12" s="162">
        <v>0</v>
      </c>
      <c r="H12" s="162">
        <v>0</v>
      </c>
      <c r="I12" s="162">
        <v>0</v>
      </c>
      <c r="J12" s="162" t="s">
        <v>885</v>
      </c>
      <c r="K12" s="163" t="s">
        <v>885</v>
      </c>
    </row>
    <row r="13" spans="1:11" ht="22.5" customHeight="1">
      <c r="A13" s="157"/>
      <c r="B13" s="158"/>
      <c r="C13" s="164"/>
      <c r="D13" s="165">
        <v>1112</v>
      </c>
      <c r="E13" s="161" t="s">
        <v>893</v>
      </c>
      <c r="F13" s="162">
        <v>0</v>
      </c>
      <c r="G13" s="162">
        <v>0</v>
      </c>
      <c r="H13" s="162">
        <v>0</v>
      </c>
      <c r="I13" s="162">
        <v>0</v>
      </c>
      <c r="J13" s="162" t="s">
        <v>885</v>
      </c>
      <c r="K13" s="163" t="s">
        <v>885</v>
      </c>
    </row>
    <row r="14" spans="1:11" ht="22.5" customHeight="1">
      <c r="A14" s="157"/>
      <c r="B14" s="158"/>
      <c r="C14" s="164"/>
      <c r="D14" s="165">
        <v>1113</v>
      </c>
      <c r="E14" s="161" t="s">
        <v>894</v>
      </c>
      <c r="F14" s="166">
        <v>0</v>
      </c>
      <c r="G14" s="162">
        <v>0</v>
      </c>
      <c r="H14" s="162">
        <v>0</v>
      </c>
      <c r="I14" s="162">
        <v>0</v>
      </c>
      <c r="J14" s="162" t="s">
        <v>885</v>
      </c>
      <c r="K14" s="163" t="s">
        <v>885</v>
      </c>
    </row>
    <row r="15" spans="1:11" ht="16.5" customHeight="1">
      <c r="A15" s="157"/>
      <c r="B15" s="164"/>
      <c r="C15" s="159" t="s">
        <v>895</v>
      </c>
      <c r="D15" s="160" t="s">
        <v>890</v>
      </c>
      <c r="E15" s="161" t="s">
        <v>896</v>
      </c>
      <c r="F15" s="162">
        <v>0</v>
      </c>
      <c r="G15" s="162">
        <v>0</v>
      </c>
      <c r="H15" s="162">
        <v>0</v>
      </c>
      <c r="I15" s="162">
        <v>0</v>
      </c>
      <c r="J15" s="162" t="s">
        <v>885</v>
      </c>
      <c r="K15" s="163" t="s">
        <v>885</v>
      </c>
    </row>
    <row r="16" spans="1:11" s="156" customFormat="1" ht="16.5" customHeight="1">
      <c r="A16" s="167"/>
      <c r="B16" s="168" t="s">
        <v>897</v>
      </c>
      <c r="C16" s="169"/>
      <c r="D16" s="170"/>
      <c r="E16" s="171" t="s">
        <v>898</v>
      </c>
      <c r="F16" s="172">
        <v>0</v>
      </c>
      <c r="G16" s="172">
        <v>0</v>
      </c>
      <c r="H16" s="172">
        <v>0</v>
      </c>
      <c r="I16" s="172">
        <v>0</v>
      </c>
      <c r="J16" s="172" t="s">
        <v>885</v>
      </c>
      <c r="K16" s="173" t="s">
        <v>885</v>
      </c>
    </row>
    <row r="17" spans="1:11" ht="18" customHeight="1">
      <c r="A17" s="157"/>
      <c r="B17" s="164"/>
      <c r="C17" s="159" t="s">
        <v>899</v>
      </c>
      <c r="D17" s="160" t="s">
        <v>890</v>
      </c>
      <c r="E17" s="161" t="s">
        <v>900</v>
      </c>
      <c r="F17" s="162">
        <v>0</v>
      </c>
      <c r="G17" s="162">
        <v>0</v>
      </c>
      <c r="H17" s="162">
        <v>0</v>
      </c>
      <c r="I17" s="162">
        <v>0</v>
      </c>
      <c r="J17" s="162" t="s">
        <v>885</v>
      </c>
      <c r="K17" s="163" t="s">
        <v>885</v>
      </c>
    </row>
    <row r="18" spans="1:11" ht="16.5" customHeight="1">
      <c r="A18" s="157"/>
      <c r="B18" s="158"/>
      <c r="C18" s="164"/>
      <c r="D18" s="165">
        <v>1211</v>
      </c>
      <c r="E18" s="161" t="s">
        <v>901</v>
      </c>
      <c r="F18" s="162">
        <v>0</v>
      </c>
      <c r="G18" s="162">
        <v>0</v>
      </c>
      <c r="H18" s="162">
        <v>0</v>
      </c>
      <c r="I18" s="162">
        <v>0</v>
      </c>
      <c r="J18" s="162" t="s">
        <v>885</v>
      </c>
      <c r="K18" s="163" t="s">
        <v>885</v>
      </c>
    </row>
    <row r="19" spans="1:11" ht="16.5" customHeight="1">
      <c r="A19" s="157"/>
      <c r="B19" s="158"/>
      <c r="C19" s="164">
        <v>122</v>
      </c>
      <c r="D19" s="165"/>
      <c r="E19" s="161" t="s">
        <v>902</v>
      </c>
      <c r="F19" s="162">
        <v>0</v>
      </c>
      <c r="G19" s="162">
        <v>0</v>
      </c>
      <c r="H19" s="162">
        <v>0</v>
      </c>
      <c r="I19" s="162">
        <v>0</v>
      </c>
      <c r="J19" s="162" t="s">
        <v>885</v>
      </c>
      <c r="K19" s="163" t="s">
        <v>885</v>
      </c>
    </row>
    <row r="20" spans="1:11" ht="16.5" customHeight="1">
      <c r="A20" s="167"/>
      <c r="B20" s="174" t="s">
        <v>903</v>
      </c>
      <c r="C20" s="169"/>
      <c r="D20" s="170"/>
      <c r="E20" s="161" t="s">
        <v>904</v>
      </c>
      <c r="F20" s="175">
        <v>0</v>
      </c>
      <c r="G20" s="175">
        <v>0</v>
      </c>
      <c r="H20" s="175">
        <v>0</v>
      </c>
      <c r="I20" s="175">
        <v>0</v>
      </c>
      <c r="J20" s="175" t="s">
        <v>885</v>
      </c>
      <c r="K20" s="176" t="s">
        <v>885</v>
      </c>
    </row>
    <row r="21" spans="1:11" ht="16.5" customHeight="1">
      <c r="A21" s="157"/>
      <c r="B21" s="158"/>
      <c r="C21" s="164">
        <v>132</v>
      </c>
      <c r="D21" s="165"/>
      <c r="E21" s="161" t="s">
        <v>905</v>
      </c>
      <c r="F21" s="162">
        <v>0</v>
      </c>
      <c r="G21" s="162">
        <v>0</v>
      </c>
      <c r="H21" s="162">
        <v>0</v>
      </c>
      <c r="I21" s="162">
        <v>0</v>
      </c>
      <c r="J21" s="162" t="s">
        <v>885</v>
      </c>
      <c r="K21" s="163" t="s">
        <v>885</v>
      </c>
    </row>
    <row r="22" spans="1:11" ht="16.5" customHeight="1">
      <c r="A22" s="157"/>
      <c r="B22" s="158"/>
      <c r="C22" s="164">
        <v>133</v>
      </c>
      <c r="D22" s="165"/>
      <c r="E22" s="177" t="s">
        <v>906</v>
      </c>
      <c r="F22" s="162">
        <v>0</v>
      </c>
      <c r="G22" s="162">
        <v>0</v>
      </c>
      <c r="H22" s="162">
        <v>0</v>
      </c>
      <c r="I22" s="162">
        <v>0</v>
      </c>
      <c r="J22" s="162" t="s">
        <v>885</v>
      </c>
      <c r="K22" s="163" t="s">
        <v>885</v>
      </c>
    </row>
    <row r="23" spans="1:11" ht="16.5" customHeight="1">
      <c r="A23" s="157"/>
      <c r="B23" s="158"/>
      <c r="C23" s="164">
        <v>134</v>
      </c>
      <c r="D23" s="165"/>
      <c r="E23" s="161" t="s">
        <v>907</v>
      </c>
      <c r="F23" s="162">
        <v>0</v>
      </c>
      <c r="G23" s="162">
        <v>0</v>
      </c>
      <c r="H23" s="162">
        <v>0</v>
      </c>
      <c r="I23" s="162">
        <v>0</v>
      </c>
      <c r="J23" s="162" t="s">
        <v>885</v>
      </c>
      <c r="K23" s="163" t="s">
        <v>885</v>
      </c>
    </row>
    <row r="24" spans="1:11" ht="16.5" customHeight="1">
      <c r="A24" s="157"/>
      <c r="B24" s="158"/>
      <c r="C24" s="164">
        <v>135</v>
      </c>
      <c r="D24" s="165"/>
      <c r="E24" s="161" t="s">
        <v>908</v>
      </c>
      <c r="F24" s="162">
        <v>0</v>
      </c>
      <c r="G24" s="162">
        <v>0</v>
      </c>
      <c r="H24" s="162">
        <v>0</v>
      </c>
      <c r="I24" s="162">
        <v>0</v>
      </c>
      <c r="J24" s="162" t="s">
        <v>885</v>
      </c>
      <c r="K24" s="163" t="s">
        <v>885</v>
      </c>
    </row>
    <row r="25" spans="1:11" ht="16.5" customHeight="1">
      <c r="A25" s="157"/>
      <c r="B25" s="158"/>
      <c r="C25" s="164">
        <v>136</v>
      </c>
      <c r="D25" s="165"/>
      <c r="E25" s="161" t="s">
        <v>909</v>
      </c>
      <c r="F25" s="162">
        <v>0</v>
      </c>
      <c r="G25" s="162">
        <v>0</v>
      </c>
      <c r="H25" s="162">
        <v>0</v>
      </c>
      <c r="I25" s="162">
        <v>0</v>
      </c>
      <c r="J25" s="162" t="s">
        <v>885</v>
      </c>
      <c r="K25" s="163" t="s">
        <v>885</v>
      </c>
    </row>
    <row r="26" spans="1:11" s="156" customFormat="1" ht="16.5" customHeight="1">
      <c r="A26" s="167"/>
      <c r="B26" s="178">
        <v>13</v>
      </c>
      <c r="C26" s="169"/>
      <c r="D26" s="170"/>
      <c r="E26" s="171" t="s">
        <v>910</v>
      </c>
      <c r="F26" s="172">
        <v>0</v>
      </c>
      <c r="G26" s="172">
        <v>0</v>
      </c>
      <c r="H26" s="172">
        <v>0</v>
      </c>
      <c r="I26" s="172">
        <v>0</v>
      </c>
      <c r="J26" s="172" t="s">
        <v>885</v>
      </c>
      <c r="K26" s="173" t="s">
        <v>885</v>
      </c>
    </row>
    <row r="27" spans="1:11" ht="18" customHeight="1">
      <c r="A27" s="157"/>
      <c r="B27" s="158"/>
      <c r="C27" s="159" t="s">
        <v>911</v>
      </c>
      <c r="D27" s="165" t="s">
        <v>890</v>
      </c>
      <c r="E27" s="161" t="s">
        <v>912</v>
      </c>
      <c r="F27" s="162">
        <v>0</v>
      </c>
      <c r="G27" s="162">
        <v>0</v>
      </c>
      <c r="H27" s="162">
        <v>0</v>
      </c>
      <c r="I27" s="162">
        <v>0</v>
      </c>
      <c r="J27" s="162" t="s">
        <v>885</v>
      </c>
      <c r="K27" s="163" t="s">
        <v>885</v>
      </c>
    </row>
    <row r="28" spans="1:11" ht="16.5" customHeight="1">
      <c r="A28" s="157"/>
      <c r="B28" s="158"/>
      <c r="C28" s="164"/>
      <c r="D28" s="165">
        <v>1401</v>
      </c>
      <c r="E28" s="161" t="s">
        <v>913</v>
      </c>
      <c r="F28" s="162">
        <v>0</v>
      </c>
      <c r="G28" s="162">
        <v>0</v>
      </c>
      <c r="H28" s="162">
        <v>0</v>
      </c>
      <c r="I28" s="162">
        <v>0</v>
      </c>
      <c r="J28" s="162" t="s">
        <v>885</v>
      </c>
      <c r="K28" s="163" t="s">
        <v>885</v>
      </c>
    </row>
    <row r="29" spans="1:11" s="156" customFormat="1" ht="16.5" customHeight="1">
      <c r="A29" s="179"/>
      <c r="B29" s="180"/>
      <c r="C29" s="181"/>
      <c r="D29" s="182">
        <v>1402</v>
      </c>
      <c r="E29" s="177" t="s">
        <v>914</v>
      </c>
      <c r="F29" s="162">
        <v>0</v>
      </c>
      <c r="G29" s="162">
        <v>0</v>
      </c>
      <c r="H29" s="162">
        <v>0</v>
      </c>
      <c r="I29" s="162">
        <v>0</v>
      </c>
      <c r="J29" s="162" t="s">
        <v>885</v>
      </c>
      <c r="K29" s="163" t="s">
        <v>885</v>
      </c>
    </row>
    <row r="30" spans="1:11" ht="16.5" customHeight="1">
      <c r="A30" s="167"/>
      <c r="B30" s="174" t="s">
        <v>915</v>
      </c>
      <c r="C30" s="169"/>
      <c r="D30" s="170"/>
      <c r="E30" s="171" t="s">
        <v>916</v>
      </c>
      <c r="F30" s="172">
        <v>0</v>
      </c>
      <c r="G30" s="172">
        <v>0</v>
      </c>
      <c r="H30" s="172">
        <v>0</v>
      </c>
      <c r="I30" s="172">
        <v>0</v>
      </c>
      <c r="J30" s="172" t="s">
        <v>885</v>
      </c>
      <c r="K30" s="173" t="s">
        <v>885</v>
      </c>
    </row>
    <row r="31" spans="1:11" ht="18" customHeight="1">
      <c r="A31" s="157"/>
      <c r="B31" s="158"/>
      <c r="C31" s="164">
        <v>151</v>
      </c>
      <c r="D31" s="165"/>
      <c r="E31" s="161" t="s">
        <v>924</v>
      </c>
      <c r="F31" s="162">
        <v>0</v>
      </c>
      <c r="G31" s="162">
        <v>0</v>
      </c>
      <c r="H31" s="162">
        <v>0</v>
      </c>
      <c r="I31" s="162">
        <v>0</v>
      </c>
      <c r="J31" s="162" t="s">
        <v>885</v>
      </c>
      <c r="K31" s="163" t="s">
        <v>885</v>
      </c>
    </row>
    <row r="32" spans="1:11" ht="16.5" customHeight="1">
      <c r="A32" s="157"/>
      <c r="B32" s="158"/>
      <c r="C32" s="159" t="s">
        <v>925</v>
      </c>
      <c r="D32" s="183" t="s">
        <v>890</v>
      </c>
      <c r="E32" s="161" t="s">
        <v>926</v>
      </c>
      <c r="F32" s="162">
        <v>0</v>
      </c>
      <c r="G32" s="162">
        <v>0</v>
      </c>
      <c r="H32" s="162">
        <v>0</v>
      </c>
      <c r="I32" s="162">
        <v>0</v>
      </c>
      <c r="J32" s="162" t="s">
        <v>885</v>
      </c>
      <c r="K32" s="163" t="s">
        <v>885</v>
      </c>
    </row>
    <row r="33" spans="1:11" s="156" customFormat="1" ht="16.5" customHeight="1">
      <c r="A33" s="157"/>
      <c r="B33" s="158"/>
      <c r="C33" s="164"/>
      <c r="D33" s="184" t="s">
        <v>927</v>
      </c>
      <c r="E33" s="161" t="s">
        <v>928</v>
      </c>
      <c r="F33" s="162">
        <v>0</v>
      </c>
      <c r="G33" s="162">
        <v>0</v>
      </c>
      <c r="H33" s="162">
        <v>0</v>
      </c>
      <c r="I33" s="162">
        <v>0</v>
      </c>
      <c r="J33" s="162" t="s">
        <v>885</v>
      </c>
      <c r="K33" s="163" t="s">
        <v>885</v>
      </c>
    </row>
    <row r="34" spans="1:11" ht="16.5" customHeight="1">
      <c r="A34" s="167"/>
      <c r="B34" s="174" t="s">
        <v>929</v>
      </c>
      <c r="C34" s="169"/>
      <c r="D34" s="170"/>
      <c r="E34" s="171" t="s">
        <v>930</v>
      </c>
      <c r="F34" s="172">
        <v>0</v>
      </c>
      <c r="G34" s="172">
        <v>0</v>
      </c>
      <c r="H34" s="172">
        <v>0</v>
      </c>
      <c r="I34" s="172">
        <v>0</v>
      </c>
      <c r="J34" s="172" t="s">
        <v>885</v>
      </c>
      <c r="K34" s="173" t="s">
        <v>885</v>
      </c>
    </row>
    <row r="35" spans="1:11" ht="27" customHeight="1">
      <c r="A35" s="185"/>
      <c r="B35" s="186"/>
      <c r="C35" s="159" t="s">
        <v>931</v>
      </c>
      <c r="D35" s="187"/>
      <c r="E35" s="177" t="s">
        <v>932</v>
      </c>
      <c r="F35" s="162">
        <v>6398545.779999999</v>
      </c>
      <c r="G35" s="162">
        <v>6803194</v>
      </c>
      <c r="H35" s="162">
        <v>6803194</v>
      </c>
      <c r="I35" s="162">
        <v>6551026.940000001</v>
      </c>
      <c r="J35" s="162">
        <v>96.2934018932872</v>
      </c>
      <c r="K35" s="163">
        <v>102.38305960827245</v>
      </c>
    </row>
    <row r="36" spans="1:11" ht="22.5" customHeight="1">
      <c r="A36" s="185" t="s">
        <v>933</v>
      </c>
      <c r="B36" s="186" t="s">
        <v>934</v>
      </c>
      <c r="C36" s="188" t="s">
        <v>935</v>
      </c>
      <c r="D36" s="187" t="s">
        <v>936</v>
      </c>
      <c r="E36" s="161" t="s">
        <v>937</v>
      </c>
      <c r="F36" s="166">
        <v>5268749.44</v>
      </c>
      <c r="G36" s="166">
        <v>5602631</v>
      </c>
      <c r="H36" s="166">
        <v>5602631</v>
      </c>
      <c r="I36" s="166">
        <v>5394329.3100000005</v>
      </c>
      <c r="J36" s="166">
        <v>96.28207372571923</v>
      </c>
      <c r="K36" s="189">
        <v>102.38348533043924</v>
      </c>
    </row>
    <row r="37" spans="1:11" ht="16.5" customHeight="1">
      <c r="A37" s="157"/>
      <c r="B37" s="158"/>
      <c r="C37" s="164">
        <v>163</v>
      </c>
      <c r="D37" s="165"/>
      <c r="E37" s="161" t="s">
        <v>938</v>
      </c>
      <c r="F37" s="162">
        <v>0</v>
      </c>
      <c r="G37" s="162">
        <v>0</v>
      </c>
      <c r="H37" s="162">
        <v>0</v>
      </c>
      <c r="I37" s="162">
        <v>0</v>
      </c>
      <c r="J37" s="162" t="s">
        <v>885</v>
      </c>
      <c r="K37" s="163" t="s">
        <v>885</v>
      </c>
    </row>
    <row r="38" spans="1:11" s="156" customFormat="1" ht="16.5" customHeight="1">
      <c r="A38" s="157"/>
      <c r="B38" s="158"/>
      <c r="C38" s="164">
        <v>169</v>
      </c>
      <c r="D38" s="165"/>
      <c r="E38" s="161" t="s">
        <v>939</v>
      </c>
      <c r="F38" s="162">
        <v>0</v>
      </c>
      <c r="G38" s="162">
        <v>0</v>
      </c>
      <c r="H38" s="162">
        <v>0</v>
      </c>
      <c r="I38" s="162">
        <v>0</v>
      </c>
      <c r="J38" s="162" t="s">
        <v>885</v>
      </c>
      <c r="K38" s="163" t="s">
        <v>885</v>
      </c>
    </row>
    <row r="39" spans="1:11" ht="34.5">
      <c r="A39" s="167"/>
      <c r="B39" s="178">
        <v>16</v>
      </c>
      <c r="C39" s="169"/>
      <c r="D39" s="170"/>
      <c r="E39" s="171" t="s">
        <v>940</v>
      </c>
      <c r="F39" s="172">
        <v>6398545.779999999</v>
      </c>
      <c r="G39" s="172">
        <v>6803194</v>
      </c>
      <c r="H39" s="172">
        <v>6803194</v>
      </c>
      <c r="I39" s="172">
        <v>6551026.940000001</v>
      </c>
      <c r="J39" s="172">
        <v>96.2934018932872</v>
      </c>
      <c r="K39" s="173">
        <v>102.38305960827245</v>
      </c>
    </row>
    <row r="40" spans="1:11" s="156" customFormat="1" ht="18" customHeight="1">
      <c r="A40" s="157"/>
      <c r="B40" s="158"/>
      <c r="C40" s="159" t="s">
        <v>941</v>
      </c>
      <c r="D40" s="190" t="s">
        <v>942</v>
      </c>
      <c r="E40" s="161" t="s">
        <v>943</v>
      </c>
      <c r="F40" s="162">
        <v>0</v>
      </c>
      <c r="G40" s="162">
        <v>0</v>
      </c>
      <c r="H40" s="162">
        <v>0</v>
      </c>
      <c r="I40" s="162">
        <v>0</v>
      </c>
      <c r="J40" s="162" t="s">
        <v>885</v>
      </c>
      <c r="K40" s="163" t="s">
        <v>885</v>
      </c>
    </row>
    <row r="41" spans="1:11" s="156" customFormat="1" ht="18" customHeight="1" thickBot="1">
      <c r="A41" s="167"/>
      <c r="B41" s="178">
        <v>17</v>
      </c>
      <c r="C41" s="169"/>
      <c r="D41" s="191" t="s">
        <v>942</v>
      </c>
      <c r="E41" s="171" t="s">
        <v>943</v>
      </c>
      <c r="F41" s="172">
        <v>0</v>
      </c>
      <c r="G41" s="172">
        <v>0</v>
      </c>
      <c r="H41" s="172">
        <v>0</v>
      </c>
      <c r="I41" s="172">
        <v>0</v>
      </c>
      <c r="J41" s="172" t="s">
        <v>885</v>
      </c>
      <c r="K41" s="173" t="s">
        <v>885</v>
      </c>
    </row>
    <row r="42" spans="1:11" s="156" customFormat="1" ht="34.5" customHeight="1" thickBot="1">
      <c r="A42" s="192">
        <v>1</v>
      </c>
      <c r="B42" s="193"/>
      <c r="C42" s="194"/>
      <c r="D42" s="195"/>
      <c r="E42" s="937" t="s">
        <v>944</v>
      </c>
      <c r="F42" s="153">
        <v>6398545.779999999</v>
      </c>
      <c r="G42" s="153">
        <v>6803194</v>
      </c>
      <c r="H42" s="153">
        <v>6803194</v>
      </c>
      <c r="I42" s="153">
        <v>6551026.940000001</v>
      </c>
      <c r="J42" s="153">
        <v>96.2934018932872</v>
      </c>
      <c r="K42" s="155">
        <v>102.38305960827245</v>
      </c>
    </row>
    <row r="43" spans="1:11" ht="30" customHeight="1" thickBot="1">
      <c r="A43" s="897"/>
      <c r="B43" s="898" t="s">
        <v>945</v>
      </c>
      <c r="C43" s="899"/>
      <c r="D43" s="900"/>
      <c r="E43" s="938" t="s">
        <v>946</v>
      </c>
      <c r="F43" s="939">
        <v>0</v>
      </c>
      <c r="G43" s="939">
        <v>0</v>
      </c>
      <c r="H43" s="939">
        <v>0</v>
      </c>
      <c r="I43" s="939">
        <v>0</v>
      </c>
      <c r="J43" s="939" t="s">
        <v>885</v>
      </c>
      <c r="K43" s="940" t="s">
        <v>885</v>
      </c>
    </row>
    <row r="44" spans="1:11" ht="18" customHeight="1">
      <c r="A44" s="157"/>
      <c r="B44" s="158"/>
      <c r="C44" s="200">
        <v>211</v>
      </c>
      <c r="D44" s="158"/>
      <c r="E44" s="901" t="s">
        <v>947</v>
      </c>
      <c r="F44" s="902">
        <v>106071.86</v>
      </c>
      <c r="G44" s="902">
        <v>71947</v>
      </c>
      <c r="H44" s="902">
        <v>65289.86</v>
      </c>
      <c r="I44" s="902">
        <v>86209.12</v>
      </c>
      <c r="J44" s="902">
        <v>132.04059558406158</v>
      </c>
      <c r="K44" s="903">
        <v>81.27426067573435</v>
      </c>
    </row>
    <row r="45" spans="1:11" ht="16.5" customHeight="1">
      <c r="A45" s="157"/>
      <c r="B45" s="158"/>
      <c r="C45" s="200">
        <v>212</v>
      </c>
      <c r="D45" s="158"/>
      <c r="E45" s="201" t="s">
        <v>948</v>
      </c>
      <c r="F45" s="162">
        <v>27156.92</v>
      </c>
      <c r="G45" s="162">
        <v>0</v>
      </c>
      <c r="H45" s="162">
        <v>8986</v>
      </c>
      <c r="I45" s="162">
        <v>66001.01</v>
      </c>
      <c r="J45" s="162">
        <v>734.4870910304918</v>
      </c>
      <c r="K45" s="163">
        <v>243.0356977153521</v>
      </c>
    </row>
    <row r="46" spans="1:11" ht="16.5" customHeight="1">
      <c r="A46" s="157"/>
      <c r="B46" s="158"/>
      <c r="C46" s="200"/>
      <c r="D46" s="158">
        <v>2122</v>
      </c>
      <c r="E46" s="201" t="s">
        <v>949</v>
      </c>
      <c r="F46" s="162">
        <v>0</v>
      </c>
      <c r="G46" s="162">
        <v>0</v>
      </c>
      <c r="H46" s="162">
        <v>0</v>
      </c>
      <c r="I46" s="162">
        <v>0</v>
      </c>
      <c r="J46" s="162" t="s">
        <v>885</v>
      </c>
      <c r="K46" s="163" t="s">
        <v>885</v>
      </c>
    </row>
    <row r="47" spans="1:11" ht="16.5" customHeight="1">
      <c r="A47" s="157"/>
      <c r="B47" s="158"/>
      <c r="C47" s="200">
        <v>213</v>
      </c>
      <c r="D47" s="158"/>
      <c r="E47" s="201" t="s">
        <v>950</v>
      </c>
      <c r="F47" s="162">
        <v>48331.8</v>
      </c>
      <c r="G47" s="162">
        <v>39773</v>
      </c>
      <c r="H47" s="162">
        <v>36608.41</v>
      </c>
      <c r="I47" s="162">
        <v>43652.91</v>
      </c>
      <c r="J47" s="162">
        <v>119.24284611104387</v>
      </c>
      <c r="K47" s="163">
        <v>90.31923081697765</v>
      </c>
    </row>
    <row r="48" spans="1:11" ht="16.5" customHeight="1">
      <c r="A48" s="157"/>
      <c r="B48" s="158"/>
      <c r="C48" s="200">
        <v>214</v>
      </c>
      <c r="D48" s="158"/>
      <c r="E48" s="201" t="s">
        <v>951</v>
      </c>
      <c r="F48" s="162">
        <v>5711.41</v>
      </c>
      <c r="G48" s="162">
        <v>3031</v>
      </c>
      <c r="H48" s="162">
        <v>3384.32</v>
      </c>
      <c r="I48" s="162">
        <v>3387.33</v>
      </c>
      <c r="J48" s="162">
        <v>100.08893958018155</v>
      </c>
      <c r="K48" s="163">
        <v>59.30812181230204</v>
      </c>
    </row>
    <row r="49" spans="1:11" s="156" customFormat="1" ht="16.5" customHeight="1">
      <c r="A49" s="157"/>
      <c r="B49" s="158"/>
      <c r="C49" s="200">
        <v>215</v>
      </c>
      <c r="D49" s="158"/>
      <c r="E49" s="201" t="s">
        <v>952</v>
      </c>
      <c r="F49" s="162">
        <v>0</v>
      </c>
      <c r="G49" s="162">
        <v>0</v>
      </c>
      <c r="H49" s="162">
        <v>0</v>
      </c>
      <c r="I49" s="162">
        <v>0</v>
      </c>
      <c r="J49" s="162" t="s">
        <v>885</v>
      </c>
      <c r="K49" s="163" t="s">
        <v>885</v>
      </c>
    </row>
    <row r="50" spans="1:11" ht="23.25" customHeight="1">
      <c r="A50" s="167"/>
      <c r="B50" s="178">
        <v>21</v>
      </c>
      <c r="C50" s="202"/>
      <c r="D50" s="203"/>
      <c r="E50" s="204" t="s">
        <v>953</v>
      </c>
      <c r="F50" s="172">
        <v>187271.99</v>
      </c>
      <c r="G50" s="172">
        <v>114751</v>
      </c>
      <c r="H50" s="172">
        <v>114268.59</v>
      </c>
      <c r="I50" s="172">
        <v>199250.37</v>
      </c>
      <c r="J50" s="172">
        <v>174.3702009449841</v>
      </c>
      <c r="K50" s="173">
        <v>106.39624751144045</v>
      </c>
    </row>
    <row r="51" spans="1:11" ht="18" customHeight="1">
      <c r="A51" s="157"/>
      <c r="B51" s="158"/>
      <c r="C51" s="200">
        <v>221</v>
      </c>
      <c r="D51" s="158"/>
      <c r="E51" s="201" t="s">
        <v>954</v>
      </c>
      <c r="F51" s="162">
        <v>2806.21</v>
      </c>
      <c r="G51" s="162">
        <v>0</v>
      </c>
      <c r="H51" s="162">
        <v>343.6</v>
      </c>
      <c r="I51" s="162">
        <v>3136.96</v>
      </c>
      <c r="J51" s="162">
        <v>912.9685681024446</v>
      </c>
      <c r="K51" s="163">
        <v>111.78635953830968</v>
      </c>
    </row>
    <row r="52" spans="1:11" s="156" customFormat="1" ht="21.75" customHeight="1">
      <c r="A52" s="157"/>
      <c r="B52" s="158"/>
      <c r="C52" s="200">
        <v>222</v>
      </c>
      <c r="D52" s="158"/>
      <c r="E52" s="205" t="s">
        <v>955</v>
      </c>
      <c r="F52" s="162">
        <v>3188.9</v>
      </c>
      <c r="G52" s="162">
        <v>2800</v>
      </c>
      <c r="H52" s="162">
        <v>2800</v>
      </c>
      <c r="I52" s="162">
        <v>4168.22</v>
      </c>
      <c r="J52" s="162">
        <v>148.865</v>
      </c>
      <c r="K52" s="163">
        <v>130.7102762708144</v>
      </c>
    </row>
    <row r="53" spans="1:11" ht="16.5" customHeight="1">
      <c r="A53" s="167"/>
      <c r="B53" s="178">
        <v>22</v>
      </c>
      <c r="C53" s="202"/>
      <c r="D53" s="203"/>
      <c r="E53" s="206" t="s">
        <v>956</v>
      </c>
      <c r="F53" s="172">
        <v>5995.11</v>
      </c>
      <c r="G53" s="172">
        <v>2800</v>
      </c>
      <c r="H53" s="172">
        <v>3143.6</v>
      </c>
      <c r="I53" s="172">
        <v>7305.18</v>
      </c>
      <c r="J53" s="172">
        <v>232.38261865377274</v>
      </c>
      <c r="K53" s="173">
        <v>121.85230963235038</v>
      </c>
    </row>
    <row r="54" spans="1:11" ht="21.75" customHeight="1">
      <c r="A54" s="157"/>
      <c r="B54" s="158"/>
      <c r="C54" s="200">
        <v>231</v>
      </c>
      <c r="D54" s="158"/>
      <c r="E54" s="205" t="s">
        <v>957</v>
      </c>
      <c r="F54" s="162">
        <v>9477.78</v>
      </c>
      <c r="G54" s="162">
        <v>7399</v>
      </c>
      <c r="H54" s="162">
        <v>2872.8</v>
      </c>
      <c r="I54" s="162">
        <v>2174.29</v>
      </c>
      <c r="J54" s="162">
        <v>75.6853940406572</v>
      </c>
      <c r="K54" s="163">
        <v>22.940920764145186</v>
      </c>
    </row>
    <row r="55" spans="1:11" ht="16.5" customHeight="1">
      <c r="A55" s="157"/>
      <c r="B55" s="158"/>
      <c r="C55" s="200">
        <v>232</v>
      </c>
      <c r="D55" s="158"/>
      <c r="E55" s="205" t="s">
        <v>958</v>
      </c>
      <c r="F55" s="162">
        <v>248982.1</v>
      </c>
      <c r="G55" s="162">
        <v>142379</v>
      </c>
      <c r="H55" s="162">
        <v>146944.25</v>
      </c>
      <c r="I55" s="162">
        <v>226504.99</v>
      </c>
      <c r="J55" s="162">
        <v>154.14348639024664</v>
      </c>
      <c r="K55" s="163">
        <v>90.97239922066687</v>
      </c>
    </row>
    <row r="56" spans="1:11" ht="16.5" customHeight="1">
      <c r="A56" s="157"/>
      <c r="B56" s="158"/>
      <c r="C56" s="200">
        <v>234</v>
      </c>
      <c r="D56" s="158"/>
      <c r="E56" s="205" t="s">
        <v>959</v>
      </c>
      <c r="F56" s="162">
        <v>0</v>
      </c>
      <c r="G56" s="162">
        <v>0</v>
      </c>
      <c r="H56" s="162">
        <v>0</v>
      </c>
      <c r="I56" s="162">
        <v>0</v>
      </c>
      <c r="J56" s="162" t="s">
        <v>885</v>
      </c>
      <c r="K56" s="163" t="s">
        <v>885</v>
      </c>
    </row>
    <row r="57" spans="1:11" ht="16.5" customHeight="1">
      <c r="A57" s="157"/>
      <c r="B57" s="158"/>
      <c r="C57" s="200">
        <v>235</v>
      </c>
      <c r="D57" s="158"/>
      <c r="E57" s="205" t="s">
        <v>960</v>
      </c>
      <c r="F57" s="162">
        <v>0</v>
      </c>
      <c r="G57" s="162">
        <v>0</v>
      </c>
      <c r="H57" s="162">
        <v>0</v>
      </c>
      <c r="I57" s="162">
        <v>0</v>
      </c>
      <c r="J57" s="162" t="s">
        <v>885</v>
      </c>
      <c r="K57" s="163" t="s">
        <v>885</v>
      </c>
    </row>
    <row r="58" spans="1:11" s="156" customFormat="1" ht="16.5" customHeight="1">
      <c r="A58" s="157"/>
      <c r="B58" s="158"/>
      <c r="C58" s="200">
        <v>236</v>
      </c>
      <c r="D58" s="158"/>
      <c r="E58" s="205" t="s">
        <v>961</v>
      </c>
      <c r="F58" s="162">
        <v>0</v>
      </c>
      <c r="G58" s="162">
        <v>0</v>
      </c>
      <c r="H58" s="162">
        <v>0</v>
      </c>
      <c r="I58" s="162">
        <v>0</v>
      </c>
      <c r="J58" s="162" t="s">
        <v>885</v>
      </c>
      <c r="K58" s="163" t="s">
        <v>885</v>
      </c>
    </row>
    <row r="59" spans="1:11" ht="24.75" customHeight="1">
      <c r="A59" s="167"/>
      <c r="B59" s="178">
        <v>23</v>
      </c>
      <c r="C59" s="202"/>
      <c r="D59" s="203"/>
      <c r="E59" s="206" t="s">
        <v>962</v>
      </c>
      <c r="F59" s="172">
        <v>258459.88</v>
      </c>
      <c r="G59" s="172">
        <v>149778</v>
      </c>
      <c r="H59" s="172">
        <v>149817.05</v>
      </c>
      <c r="I59" s="172">
        <v>228679.28</v>
      </c>
      <c r="J59" s="172">
        <v>152.63902206057324</v>
      </c>
      <c r="K59" s="173">
        <v>88.47767011266893</v>
      </c>
    </row>
    <row r="60" spans="1:11" ht="16.5" customHeight="1">
      <c r="A60" s="157"/>
      <c r="B60" s="158"/>
      <c r="C60" s="200">
        <v>241</v>
      </c>
      <c r="D60" s="158"/>
      <c r="E60" s="205" t="s">
        <v>963</v>
      </c>
      <c r="F60" s="162">
        <v>0</v>
      </c>
      <c r="G60" s="162">
        <v>0</v>
      </c>
      <c r="H60" s="162">
        <v>0</v>
      </c>
      <c r="I60" s="162">
        <v>0</v>
      </c>
      <c r="J60" s="162" t="s">
        <v>885</v>
      </c>
      <c r="K60" s="163" t="s">
        <v>885</v>
      </c>
    </row>
    <row r="61" spans="1:11" ht="21.75" customHeight="1">
      <c r="A61" s="157"/>
      <c r="B61" s="158"/>
      <c r="C61" s="200">
        <v>242</v>
      </c>
      <c r="D61" s="158"/>
      <c r="E61" s="205" t="s">
        <v>964</v>
      </c>
      <c r="F61" s="162">
        <v>0</v>
      </c>
      <c r="G61" s="162">
        <v>0</v>
      </c>
      <c r="H61" s="162">
        <v>0</v>
      </c>
      <c r="I61" s="162">
        <v>0</v>
      </c>
      <c r="J61" s="162" t="s">
        <v>885</v>
      </c>
      <c r="K61" s="163" t="s">
        <v>885</v>
      </c>
    </row>
    <row r="62" spans="1:11" ht="21.75" customHeight="1">
      <c r="A62" s="157"/>
      <c r="B62" s="158"/>
      <c r="C62" s="200">
        <v>243</v>
      </c>
      <c r="D62" s="158"/>
      <c r="E62" s="205" t="s">
        <v>965</v>
      </c>
      <c r="F62" s="162">
        <v>0</v>
      </c>
      <c r="G62" s="162">
        <v>0</v>
      </c>
      <c r="H62" s="162">
        <v>0</v>
      </c>
      <c r="I62" s="162">
        <v>0</v>
      </c>
      <c r="J62" s="162" t="s">
        <v>885</v>
      </c>
      <c r="K62" s="163" t="s">
        <v>885</v>
      </c>
    </row>
    <row r="63" spans="1:11" ht="21.75" customHeight="1">
      <c r="A63" s="157"/>
      <c r="B63" s="158"/>
      <c r="C63" s="200">
        <v>244</v>
      </c>
      <c r="D63" s="158"/>
      <c r="E63" s="205" t="s">
        <v>966</v>
      </c>
      <c r="F63" s="162">
        <v>0</v>
      </c>
      <c r="G63" s="162">
        <v>0</v>
      </c>
      <c r="H63" s="162">
        <v>0</v>
      </c>
      <c r="I63" s="162">
        <v>0</v>
      </c>
      <c r="J63" s="162" t="s">
        <v>885</v>
      </c>
      <c r="K63" s="163" t="s">
        <v>885</v>
      </c>
    </row>
    <row r="64" spans="1:11" ht="21.75" customHeight="1">
      <c r="A64" s="157"/>
      <c r="B64" s="158"/>
      <c r="C64" s="200">
        <v>245</v>
      </c>
      <c r="D64" s="158"/>
      <c r="E64" s="205" t="s">
        <v>967</v>
      </c>
      <c r="F64" s="162">
        <v>0</v>
      </c>
      <c r="G64" s="162">
        <v>0</v>
      </c>
      <c r="H64" s="162">
        <v>0</v>
      </c>
      <c r="I64" s="162">
        <v>0</v>
      </c>
      <c r="J64" s="162" t="s">
        <v>885</v>
      </c>
      <c r="K64" s="163" t="s">
        <v>885</v>
      </c>
    </row>
    <row r="65" spans="1:11" ht="16.5" customHeight="1">
      <c r="A65" s="157"/>
      <c r="B65" s="158"/>
      <c r="C65" s="200">
        <v>246</v>
      </c>
      <c r="D65" s="158"/>
      <c r="E65" s="205" t="s">
        <v>968</v>
      </c>
      <c r="F65" s="162">
        <v>0</v>
      </c>
      <c r="G65" s="162">
        <v>0</v>
      </c>
      <c r="H65" s="162">
        <v>0</v>
      </c>
      <c r="I65" s="162">
        <v>0</v>
      </c>
      <c r="J65" s="162" t="s">
        <v>885</v>
      </c>
      <c r="K65" s="163" t="s">
        <v>885</v>
      </c>
    </row>
    <row r="66" spans="1:11" ht="16.5" customHeight="1">
      <c r="A66" s="157"/>
      <c r="B66" s="158"/>
      <c r="C66" s="200">
        <v>247</v>
      </c>
      <c r="D66" s="158"/>
      <c r="E66" s="205" t="s">
        <v>969</v>
      </c>
      <c r="F66" s="162">
        <v>0</v>
      </c>
      <c r="G66" s="162">
        <v>0</v>
      </c>
      <c r="H66" s="162">
        <v>0</v>
      </c>
      <c r="I66" s="162">
        <v>0</v>
      </c>
      <c r="J66" s="162" t="s">
        <v>885</v>
      </c>
      <c r="K66" s="163" t="s">
        <v>885</v>
      </c>
    </row>
    <row r="67" spans="1:11" s="156" customFormat="1" ht="16.5" customHeight="1">
      <c r="A67" s="157"/>
      <c r="B67" s="158"/>
      <c r="C67" s="200">
        <v>248</v>
      </c>
      <c r="D67" s="158"/>
      <c r="E67" s="205" t="s">
        <v>970</v>
      </c>
      <c r="F67" s="162">
        <v>0</v>
      </c>
      <c r="G67" s="162">
        <v>0</v>
      </c>
      <c r="H67" s="162">
        <v>0</v>
      </c>
      <c r="I67" s="162">
        <v>0</v>
      </c>
      <c r="J67" s="162" t="s">
        <v>885</v>
      </c>
      <c r="K67" s="163" t="s">
        <v>885</v>
      </c>
    </row>
    <row r="68" spans="1:11" s="156" customFormat="1" ht="18" customHeight="1" thickBot="1">
      <c r="A68" s="167"/>
      <c r="B68" s="178">
        <v>24</v>
      </c>
      <c r="C68" s="202"/>
      <c r="D68" s="203"/>
      <c r="E68" s="204" t="s">
        <v>971</v>
      </c>
      <c r="F68" s="172">
        <v>0</v>
      </c>
      <c r="G68" s="172">
        <v>0</v>
      </c>
      <c r="H68" s="172">
        <v>0</v>
      </c>
      <c r="I68" s="172">
        <v>0</v>
      </c>
      <c r="J68" s="172" t="s">
        <v>885</v>
      </c>
      <c r="K68" s="173" t="s">
        <v>885</v>
      </c>
    </row>
    <row r="69" spans="1:11" s="156" customFormat="1" ht="27.75" customHeight="1" thickBot="1">
      <c r="A69" s="192">
        <v>2</v>
      </c>
      <c r="B69" s="193"/>
      <c r="C69" s="194"/>
      <c r="D69" s="207"/>
      <c r="E69" s="196" t="s">
        <v>972</v>
      </c>
      <c r="F69" s="197">
        <v>451726.98</v>
      </c>
      <c r="G69" s="197">
        <v>267329</v>
      </c>
      <c r="H69" s="197">
        <v>267229.24</v>
      </c>
      <c r="I69" s="197">
        <v>435234.83</v>
      </c>
      <c r="J69" s="197">
        <v>162.869463685935</v>
      </c>
      <c r="K69" s="198">
        <v>96.34908900061716</v>
      </c>
    </row>
    <row r="70" spans="1:11" ht="18" customHeight="1">
      <c r="A70" s="157"/>
      <c r="B70" s="158"/>
      <c r="C70" s="200">
        <v>311</v>
      </c>
      <c r="D70" s="158"/>
      <c r="E70" s="201" t="s">
        <v>973</v>
      </c>
      <c r="F70" s="162">
        <v>31378.1</v>
      </c>
      <c r="G70" s="162">
        <v>73171</v>
      </c>
      <c r="H70" s="162">
        <v>72764.76</v>
      </c>
      <c r="I70" s="162">
        <v>754680.13</v>
      </c>
      <c r="J70" s="162">
        <v>1037.1505794838051</v>
      </c>
      <c r="K70" s="163">
        <v>2405.117358922306</v>
      </c>
    </row>
    <row r="71" spans="1:11" s="156" customFormat="1" ht="16.5" customHeight="1">
      <c r="A71" s="157"/>
      <c r="B71" s="158"/>
      <c r="C71" s="200">
        <v>312</v>
      </c>
      <c r="D71" s="158"/>
      <c r="E71" s="201" t="s">
        <v>974</v>
      </c>
      <c r="F71" s="162">
        <v>57859.03</v>
      </c>
      <c r="G71" s="162">
        <v>0</v>
      </c>
      <c r="H71" s="162">
        <v>506</v>
      </c>
      <c r="I71" s="162">
        <v>64281.62</v>
      </c>
      <c r="J71" s="162">
        <v>12703.877470355732</v>
      </c>
      <c r="K71" s="163">
        <v>111.10041077425599</v>
      </c>
    </row>
    <row r="72" spans="1:11" ht="25.5" customHeight="1">
      <c r="A72" s="167"/>
      <c r="B72" s="178">
        <v>31</v>
      </c>
      <c r="C72" s="202"/>
      <c r="D72" s="203"/>
      <c r="E72" s="204" t="s">
        <v>975</v>
      </c>
      <c r="F72" s="172">
        <v>89237.13</v>
      </c>
      <c r="G72" s="172">
        <v>73171</v>
      </c>
      <c r="H72" s="172">
        <v>73270.76</v>
      </c>
      <c r="I72" s="172">
        <v>818961.75</v>
      </c>
      <c r="J72" s="172">
        <v>1117.7197425002826</v>
      </c>
      <c r="K72" s="173">
        <v>917.7365408322746</v>
      </c>
    </row>
    <row r="73" spans="1:11" s="156" customFormat="1" ht="16.5" customHeight="1">
      <c r="A73" s="157"/>
      <c r="B73" s="158"/>
      <c r="C73" s="200">
        <v>320</v>
      </c>
      <c r="D73" s="158"/>
      <c r="E73" s="201" t="s">
        <v>977</v>
      </c>
      <c r="F73" s="162">
        <v>0</v>
      </c>
      <c r="G73" s="162">
        <v>0</v>
      </c>
      <c r="H73" s="162">
        <v>0</v>
      </c>
      <c r="I73" s="162">
        <v>0</v>
      </c>
      <c r="J73" s="162" t="s">
        <v>885</v>
      </c>
      <c r="K73" s="163" t="s">
        <v>885</v>
      </c>
    </row>
    <row r="74" spans="1:11" s="156" customFormat="1" ht="18" customHeight="1" thickBot="1">
      <c r="A74" s="167"/>
      <c r="B74" s="178">
        <v>32</v>
      </c>
      <c r="C74" s="202"/>
      <c r="D74" s="203"/>
      <c r="E74" s="204" t="s">
        <v>977</v>
      </c>
      <c r="F74" s="172">
        <v>0</v>
      </c>
      <c r="G74" s="172">
        <v>0</v>
      </c>
      <c r="H74" s="172">
        <v>0</v>
      </c>
      <c r="I74" s="172">
        <v>0</v>
      </c>
      <c r="J74" s="172" t="s">
        <v>885</v>
      </c>
      <c r="K74" s="173" t="s">
        <v>885</v>
      </c>
    </row>
    <row r="75" spans="1:11" s="156" customFormat="1" ht="35.25" customHeight="1" thickBot="1">
      <c r="A75" s="192">
        <v>3</v>
      </c>
      <c r="B75" s="193"/>
      <c r="C75" s="208"/>
      <c r="D75" s="193"/>
      <c r="E75" s="209" t="s">
        <v>978</v>
      </c>
      <c r="F75" s="197">
        <v>89237.13</v>
      </c>
      <c r="G75" s="197">
        <v>73171</v>
      </c>
      <c r="H75" s="197">
        <v>73270.76</v>
      </c>
      <c r="I75" s="197">
        <v>818961.75</v>
      </c>
      <c r="J75" s="197">
        <v>1117.7197425002826</v>
      </c>
      <c r="K75" s="198">
        <v>917.7365408322746</v>
      </c>
    </row>
    <row r="76" spans="1:11" ht="18" customHeight="1">
      <c r="A76" s="157"/>
      <c r="B76" s="158"/>
      <c r="C76" s="200">
        <v>411</v>
      </c>
      <c r="D76" s="158"/>
      <c r="E76" s="205" t="s">
        <v>979</v>
      </c>
      <c r="F76" s="162">
        <v>0</v>
      </c>
      <c r="G76" s="162">
        <v>0</v>
      </c>
      <c r="H76" s="162">
        <v>0</v>
      </c>
      <c r="I76" s="162">
        <v>0</v>
      </c>
      <c r="J76" s="162" t="s">
        <v>885</v>
      </c>
      <c r="K76" s="163" t="s">
        <v>885</v>
      </c>
    </row>
    <row r="77" spans="1:11" ht="16.5" customHeight="1">
      <c r="A77" s="157"/>
      <c r="B77" s="158"/>
      <c r="C77" s="200"/>
      <c r="D77" s="158">
        <v>4118</v>
      </c>
      <c r="E77" s="205" t="s">
        <v>980</v>
      </c>
      <c r="F77" s="162">
        <v>0</v>
      </c>
      <c r="G77" s="162">
        <v>0</v>
      </c>
      <c r="H77" s="162">
        <v>0</v>
      </c>
      <c r="I77" s="162">
        <v>0</v>
      </c>
      <c r="J77" s="162" t="s">
        <v>885</v>
      </c>
      <c r="K77" s="163" t="s">
        <v>885</v>
      </c>
    </row>
    <row r="78" spans="1:11" ht="16.5" customHeight="1">
      <c r="A78" s="157"/>
      <c r="B78" s="158"/>
      <c r="C78" s="200">
        <v>412</v>
      </c>
      <c r="D78" s="158"/>
      <c r="E78" s="205" t="s">
        <v>981</v>
      </c>
      <c r="F78" s="162">
        <v>0</v>
      </c>
      <c r="G78" s="162">
        <v>0</v>
      </c>
      <c r="H78" s="162">
        <v>0</v>
      </c>
      <c r="I78" s="162">
        <v>0</v>
      </c>
      <c r="J78" s="162" t="s">
        <v>885</v>
      </c>
      <c r="K78" s="163" t="s">
        <v>885</v>
      </c>
    </row>
    <row r="79" spans="1:11" ht="16.5" customHeight="1">
      <c r="A79" s="157"/>
      <c r="B79" s="158"/>
      <c r="C79" s="200">
        <v>413</v>
      </c>
      <c r="D79" s="158"/>
      <c r="E79" s="205" t="s">
        <v>982</v>
      </c>
      <c r="F79" s="162">
        <v>1101784.39</v>
      </c>
      <c r="G79" s="162">
        <v>0</v>
      </c>
      <c r="H79" s="162">
        <v>0</v>
      </c>
      <c r="I79" s="162">
        <v>2972022.86</v>
      </c>
      <c r="J79" s="162" t="s">
        <v>885</v>
      </c>
      <c r="K79" s="163">
        <v>269.7463212380419</v>
      </c>
    </row>
    <row r="80" spans="1:11" ht="16.5" customHeight="1">
      <c r="A80" s="157"/>
      <c r="B80" s="158"/>
      <c r="C80" s="200">
        <v>415</v>
      </c>
      <c r="D80" s="158"/>
      <c r="E80" s="205" t="s">
        <v>983</v>
      </c>
      <c r="F80" s="162">
        <v>0</v>
      </c>
      <c r="G80" s="162">
        <v>0</v>
      </c>
      <c r="H80" s="162">
        <v>0</v>
      </c>
      <c r="I80" s="162">
        <v>0</v>
      </c>
      <c r="J80" s="162" t="s">
        <v>885</v>
      </c>
      <c r="K80" s="163" t="s">
        <v>885</v>
      </c>
    </row>
    <row r="81" spans="1:11" ht="16.5" customHeight="1">
      <c r="A81" s="157"/>
      <c r="B81" s="158"/>
      <c r="C81" s="200"/>
      <c r="D81" s="158">
        <v>4153</v>
      </c>
      <c r="E81" s="205" t="s">
        <v>984</v>
      </c>
      <c r="F81" s="162">
        <v>0</v>
      </c>
      <c r="G81" s="162">
        <v>0</v>
      </c>
      <c r="H81" s="162">
        <v>0</v>
      </c>
      <c r="I81" s="162">
        <v>0</v>
      </c>
      <c r="J81" s="162" t="s">
        <v>885</v>
      </c>
      <c r="K81" s="163" t="s">
        <v>885</v>
      </c>
    </row>
    <row r="82" spans="1:11" ht="16.5" customHeight="1">
      <c r="A82" s="157"/>
      <c r="B82" s="158"/>
      <c r="C82" s="200"/>
      <c r="D82" s="158">
        <v>4154</v>
      </c>
      <c r="E82" s="205" t="s">
        <v>985</v>
      </c>
      <c r="F82" s="162">
        <v>0</v>
      </c>
      <c r="G82" s="162">
        <v>0</v>
      </c>
      <c r="H82" s="162">
        <v>0</v>
      </c>
      <c r="I82" s="162">
        <v>0</v>
      </c>
      <c r="J82" s="162" t="s">
        <v>885</v>
      </c>
      <c r="K82" s="163" t="s">
        <v>885</v>
      </c>
    </row>
    <row r="83" spans="1:11" s="156" customFormat="1" ht="16.5" customHeight="1">
      <c r="A83" s="157"/>
      <c r="B83" s="158"/>
      <c r="C83" s="200">
        <v>416</v>
      </c>
      <c r="D83" s="158"/>
      <c r="E83" s="205" t="s">
        <v>986</v>
      </c>
      <c r="F83" s="162">
        <v>0</v>
      </c>
      <c r="G83" s="162">
        <v>0</v>
      </c>
      <c r="H83" s="162">
        <v>0</v>
      </c>
      <c r="I83" s="162">
        <v>0</v>
      </c>
      <c r="J83" s="162" t="s">
        <v>885</v>
      </c>
      <c r="K83" s="163" t="s">
        <v>885</v>
      </c>
    </row>
    <row r="84" spans="1:11" ht="16.5" customHeight="1">
      <c r="A84" s="167"/>
      <c r="B84" s="178">
        <v>41</v>
      </c>
      <c r="C84" s="202"/>
      <c r="D84" s="203"/>
      <c r="E84" s="206" t="s">
        <v>987</v>
      </c>
      <c r="F84" s="172">
        <v>1101784.39</v>
      </c>
      <c r="G84" s="172">
        <v>0</v>
      </c>
      <c r="H84" s="172">
        <v>0</v>
      </c>
      <c r="I84" s="172">
        <v>2972022.86</v>
      </c>
      <c r="J84" s="172" t="s">
        <v>885</v>
      </c>
      <c r="K84" s="173">
        <v>269.7463212380419</v>
      </c>
    </row>
    <row r="85" spans="1:11" ht="18" customHeight="1">
      <c r="A85" s="157"/>
      <c r="B85" s="158"/>
      <c r="C85" s="200">
        <v>421</v>
      </c>
      <c r="D85" s="158"/>
      <c r="E85" s="205" t="s">
        <v>988</v>
      </c>
      <c r="F85" s="162">
        <v>0</v>
      </c>
      <c r="G85" s="162">
        <v>0</v>
      </c>
      <c r="H85" s="162">
        <v>0</v>
      </c>
      <c r="I85" s="162">
        <v>0</v>
      </c>
      <c r="J85" s="162" t="s">
        <v>885</v>
      </c>
      <c r="K85" s="163" t="s">
        <v>885</v>
      </c>
    </row>
    <row r="86" spans="1:11" ht="16.5" customHeight="1">
      <c r="A86" s="157"/>
      <c r="B86" s="158"/>
      <c r="C86" s="200"/>
      <c r="D86" s="158">
        <v>4218</v>
      </c>
      <c r="E86" s="205" t="s">
        <v>989</v>
      </c>
      <c r="F86" s="162">
        <v>0</v>
      </c>
      <c r="G86" s="162">
        <v>0</v>
      </c>
      <c r="H86" s="162">
        <v>0</v>
      </c>
      <c r="I86" s="162">
        <v>0</v>
      </c>
      <c r="J86" s="162" t="s">
        <v>885</v>
      </c>
      <c r="K86" s="163" t="s">
        <v>885</v>
      </c>
    </row>
    <row r="87" spans="1:11" ht="16.5" customHeight="1">
      <c r="A87" s="157"/>
      <c r="B87" s="158"/>
      <c r="C87" s="200">
        <v>422</v>
      </c>
      <c r="D87" s="158"/>
      <c r="E87" s="201" t="s">
        <v>990</v>
      </c>
      <c r="F87" s="162">
        <v>0</v>
      </c>
      <c r="G87" s="162">
        <v>0</v>
      </c>
      <c r="H87" s="162">
        <v>0</v>
      </c>
      <c r="I87" s="162">
        <v>0</v>
      </c>
      <c r="J87" s="162" t="s">
        <v>885</v>
      </c>
      <c r="K87" s="163" t="s">
        <v>885</v>
      </c>
    </row>
    <row r="88" spans="1:12" ht="16.5" customHeight="1">
      <c r="A88" s="157"/>
      <c r="B88" s="158"/>
      <c r="C88" s="200">
        <v>423</v>
      </c>
      <c r="D88" s="158"/>
      <c r="E88" s="201" t="s">
        <v>991</v>
      </c>
      <c r="F88" s="162">
        <v>0</v>
      </c>
      <c r="G88" s="162">
        <v>0</v>
      </c>
      <c r="H88" s="162">
        <v>0</v>
      </c>
      <c r="I88" s="162">
        <v>0</v>
      </c>
      <c r="J88" s="162" t="s">
        <v>885</v>
      </c>
      <c r="K88" s="163" t="s">
        <v>885</v>
      </c>
      <c r="L88" s="156"/>
    </row>
    <row r="89" spans="1:11" ht="16.5" customHeight="1">
      <c r="A89" s="157"/>
      <c r="B89" s="158"/>
      <c r="C89" s="200"/>
      <c r="D89" s="158">
        <v>4233</v>
      </c>
      <c r="E89" s="201" t="s">
        <v>992</v>
      </c>
      <c r="F89" s="162">
        <v>0</v>
      </c>
      <c r="G89" s="162">
        <v>0</v>
      </c>
      <c r="H89" s="162">
        <v>0</v>
      </c>
      <c r="I89" s="162">
        <v>0</v>
      </c>
      <c r="J89" s="162" t="s">
        <v>885</v>
      </c>
      <c r="K89" s="163" t="s">
        <v>885</v>
      </c>
    </row>
    <row r="90" spans="1:11" s="156" customFormat="1" ht="16.5" customHeight="1">
      <c r="A90" s="157"/>
      <c r="B90" s="158"/>
      <c r="C90" s="200">
        <v>424</v>
      </c>
      <c r="D90" s="158"/>
      <c r="E90" s="201" t="s">
        <v>993</v>
      </c>
      <c r="F90" s="162">
        <v>0</v>
      </c>
      <c r="G90" s="162">
        <v>0</v>
      </c>
      <c r="H90" s="162">
        <v>0</v>
      </c>
      <c r="I90" s="162">
        <v>0</v>
      </c>
      <c r="J90" s="162" t="s">
        <v>885</v>
      </c>
      <c r="K90" s="163" t="s">
        <v>885</v>
      </c>
    </row>
    <row r="91" spans="1:11" s="156" customFormat="1" ht="18" customHeight="1" thickBot="1">
      <c r="A91" s="167"/>
      <c r="B91" s="178">
        <v>42</v>
      </c>
      <c r="C91" s="202"/>
      <c r="D91" s="203"/>
      <c r="E91" s="204" t="s">
        <v>994</v>
      </c>
      <c r="F91" s="172">
        <v>0</v>
      </c>
      <c r="G91" s="172">
        <v>0</v>
      </c>
      <c r="H91" s="172">
        <v>0</v>
      </c>
      <c r="I91" s="172">
        <v>0</v>
      </c>
      <c r="J91" s="172" t="s">
        <v>885</v>
      </c>
      <c r="K91" s="173" t="s">
        <v>885</v>
      </c>
    </row>
    <row r="92" spans="1:11" s="156" customFormat="1" ht="35.25" customHeight="1" thickBot="1">
      <c r="A92" s="192">
        <v>4</v>
      </c>
      <c r="B92" s="193"/>
      <c r="C92" s="208"/>
      <c r="D92" s="193"/>
      <c r="E92" s="209" t="s">
        <v>995</v>
      </c>
      <c r="F92" s="197">
        <v>1101784.39</v>
      </c>
      <c r="G92" s="197">
        <v>0</v>
      </c>
      <c r="H92" s="197">
        <v>0</v>
      </c>
      <c r="I92" s="197">
        <v>2972022.86</v>
      </c>
      <c r="J92" s="197" t="s">
        <v>885</v>
      </c>
      <c r="K92" s="198">
        <v>269.7463212380419</v>
      </c>
    </row>
    <row r="93" spans="1:11" s="156" customFormat="1" ht="35.25" customHeight="1" thickBot="1">
      <c r="A93" s="210" t="s">
        <v>996</v>
      </c>
      <c r="B93" s="193"/>
      <c r="C93" s="208"/>
      <c r="D93" s="193"/>
      <c r="E93" s="209" t="s">
        <v>997</v>
      </c>
      <c r="F93" s="197">
        <v>8041294.280000001</v>
      </c>
      <c r="G93" s="197">
        <v>7143694</v>
      </c>
      <c r="H93" s="197">
        <v>7143694</v>
      </c>
      <c r="I93" s="197">
        <v>10777246.38</v>
      </c>
      <c r="J93" s="197">
        <v>150.8637741202241</v>
      </c>
      <c r="K93" s="198">
        <v>134.0237778239848</v>
      </c>
    </row>
    <row r="94" spans="1:11" s="156" customFormat="1" ht="25.5" customHeight="1" thickBot="1">
      <c r="A94" s="199" t="s">
        <v>998</v>
      </c>
      <c r="B94" s="211"/>
      <c r="C94" s="212"/>
      <c r="D94" s="211"/>
      <c r="E94" s="213" t="s">
        <v>999</v>
      </c>
      <c r="F94" s="214">
        <v>8041294.280000001</v>
      </c>
      <c r="G94" s="214">
        <v>7143694</v>
      </c>
      <c r="H94" s="214">
        <v>7143694</v>
      </c>
      <c r="I94" s="214">
        <v>10777246.38</v>
      </c>
      <c r="J94" s="214">
        <v>150.8637741202241</v>
      </c>
      <c r="K94" s="215">
        <v>134.0237778239848</v>
      </c>
    </row>
    <row r="95" spans="1:11" s="156" customFormat="1" ht="21" customHeight="1">
      <c r="A95" s="216"/>
      <c r="B95" s="217"/>
      <c r="C95" s="218"/>
      <c r="D95" s="219"/>
      <c r="E95" s="220" t="s">
        <v>1000</v>
      </c>
      <c r="F95" s="221"/>
      <c r="G95" s="221"/>
      <c r="H95" s="221"/>
      <c r="I95" s="221"/>
      <c r="J95" s="221" t="s">
        <v>885</v>
      </c>
      <c r="K95" s="222" t="s">
        <v>885</v>
      </c>
    </row>
    <row r="96" spans="1:11" s="156" customFormat="1" ht="16.5" customHeight="1">
      <c r="A96" s="223"/>
      <c r="B96" s="178"/>
      <c r="C96" s="200">
        <v>501</v>
      </c>
      <c r="D96" s="158"/>
      <c r="E96" s="224" t="s">
        <v>1001</v>
      </c>
      <c r="F96" s="162">
        <v>22708903.87</v>
      </c>
      <c r="G96" s="162">
        <v>24057778</v>
      </c>
      <c r="H96" s="162">
        <v>23635416</v>
      </c>
      <c r="I96" s="162">
        <v>23416000.07</v>
      </c>
      <c r="J96" s="162">
        <v>99.0716646155075</v>
      </c>
      <c r="K96" s="163">
        <v>103.1137398971252</v>
      </c>
    </row>
    <row r="97" spans="1:11" s="156" customFormat="1" ht="22.5" customHeight="1">
      <c r="A97" s="223"/>
      <c r="B97" s="178"/>
      <c r="C97" s="200"/>
      <c r="D97" s="158">
        <v>5011</v>
      </c>
      <c r="E97" s="224" t="s">
        <v>1002</v>
      </c>
      <c r="F97" s="162">
        <v>3830206.43</v>
      </c>
      <c r="G97" s="162">
        <v>4048384</v>
      </c>
      <c r="H97" s="162">
        <v>4120919</v>
      </c>
      <c r="I97" s="162">
        <v>4111691.47</v>
      </c>
      <c r="J97" s="162">
        <v>99.77608077227434</v>
      </c>
      <c r="K97" s="163">
        <v>107.34908274904652</v>
      </c>
    </row>
    <row r="98" spans="1:11" s="156" customFormat="1" ht="22.5" customHeight="1">
      <c r="A98" s="223"/>
      <c r="B98" s="178"/>
      <c r="C98" s="200"/>
      <c r="D98" s="158">
        <v>5012</v>
      </c>
      <c r="E98" s="224" t="s">
        <v>1003</v>
      </c>
      <c r="F98" s="162">
        <v>18878697.439999998</v>
      </c>
      <c r="G98" s="162">
        <v>20009394</v>
      </c>
      <c r="H98" s="162">
        <v>19514497</v>
      </c>
      <c r="I98" s="162">
        <v>19304308.6</v>
      </c>
      <c r="J98" s="162">
        <v>98.9229115154749</v>
      </c>
      <c r="K98" s="163">
        <v>102.25445193638319</v>
      </c>
    </row>
    <row r="99" spans="1:11" s="156" customFormat="1" ht="22.5" customHeight="1">
      <c r="A99" s="223"/>
      <c r="B99" s="178"/>
      <c r="C99" s="200"/>
      <c r="D99" s="158">
        <v>5013</v>
      </c>
      <c r="E99" s="224" t="s">
        <v>1004</v>
      </c>
      <c r="F99" s="162">
        <v>0</v>
      </c>
      <c r="G99" s="162">
        <v>0</v>
      </c>
      <c r="H99" s="162">
        <v>0</v>
      </c>
      <c r="I99" s="162">
        <v>0</v>
      </c>
      <c r="J99" s="162" t="s">
        <v>885</v>
      </c>
      <c r="K99" s="163" t="s">
        <v>885</v>
      </c>
    </row>
    <row r="100" spans="1:11" s="156" customFormat="1" ht="22.5" customHeight="1">
      <c r="A100" s="223"/>
      <c r="B100" s="178"/>
      <c r="C100" s="200"/>
      <c r="D100" s="158">
        <v>5014</v>
      </c>
      <c r="E100" s="224" t="s">
        <v>1005</v>
      </c>
      <c r="F100" s="162">
        <v>0</v>
      </c>
      <c r="G100" s="162">
        <v>0</v>
      </c>
      <c r="H100" s="162">
        <v>0</v>
      </c>
      <c r="I100" s="162">
        <v>0</v>
      </c>
      <c r="J100" s="162" t="s">
        <v>885</v>
      </c>
      <c r="K100" s="163" t="s">
        <v>885</v>
      </c>
    </row>
    <row r="101" spans="1:11" s="156" customFormat="1" ht="16.5" customHeight="1">
      <c r="A101" s="223"/>
      <c r="B101" s="178"/>
      <c r="C101" s="200"/>
      <c r="D101" s="158">
        <v>5019</v>
      </c>
      <c r="E101" s="224" t="s">
        <v>1006</v>
      </c>
      <c r="F101" s="162">
        <v>0</v>
      </c>
      <c r="G101" s="162">
        <v>0</v>
      </c>
      <c r="H101" s="162">
        <v>0</v>
      </c>
      <c r="I101" s="162">
        <v>0</v>
      </c>
      <c r="J101" s="162" t="s">
        <v>885</v>
      </c>
      <c r="K101" s="163" t="s">
        <v>885</v>
      </c>
    </row>
    <row r="102" spans="1:11" s="156" customFormat="1" ht="16.5" customHeight="1">
      <c r="A102" s="223"/>
      <c r="B102" s="178"/>
      <c r="C102" s="200">
        <v>502</v>
      </c>
      <c r="D102" s="158"/>
      <c r="E102" s="224" t="s">
        <v>1007</v>
      </c>
      <c r="F102" s="162">
        <v>511159.8</v>
      </c>
      <c r="G102" s="162">
        <v>549410</v>
      </c>
      <c r="H102" s="162">
        <v>521338</v>
      </c>
      <c r="I102" s="162">
        <v>514625.9</v>
      </c>
      <c r="J102" s="162">
        <v>98.71252431244221</v>
      </c>
      <c r="K102" s="163">
        <v>100.67808540499468</v>
      </c>
    </row>
    <row r="103" spans="1:11" s="156" customFormat="1" ht="16.5" customHeight="1">
      <c r="A103" s="223"/>
      <c r="B103" s="178"/>
      <c r="C103" s="200"/>
      <c r="D103" s="158">
        <v>5021</v>
      </c>
      <c r="E103" s="224" t="s">
        <v>1008</v>
      </c>
      <c r="F103" s="162">
        <v>59805.4</v>
      </c>
      <c r="G103" s="162">
        <v>95386</v>
      </c>
      <c r="H103" s="162">
        <v>74815.67</v>
      </c>
      <c r="I103" s="162">
        <v>69632.76</v>
      </c>
      <c r="J103" s="162">
        <v>93.0724272067603</v>
      </c>
      <c r="K103" s="163">
        <v>116.43222852785868</v>
      </c>
    </row>
    <row r="104" spans="1:11" s="156" customFormat="1" ht="22.5" customHeight="1">
      <c r="A104" s="223"/>
      <c r="B104" s="178"/>
      <c r="C104" s="200"/>
      <c r="D104" s="158">
        <v>5022</v>
      </c>
      <c r="E104" s="224" t="s">
        <v>1009</v>
      </c>
      <c r="F104" s="162">
        <v>1246.8</v>
      </c>
      <c r="G104" s="162">
        <v>1247</v>
      </c>
      <c r="H104" s="162">
        <v>1318</v>
      </c>
      <c r="I104" s="162">
        <v>1317.6</v>
      </c>
      <c r="J104" s="162">
        <v>99.96965098634294</v>
      </c>
      <c r="K104" s="163">
        <v>105.67853705486043</v>
      </c>
    </row>
    <row r="105" spans="1:11" s="156" customFormat="1" ht="16.5" customHeight="1">
      <c r="A105" s="225"/>
      <c r="B105" s="226"/>
      <c r="C105" s="227"/>
      <c r="D105" s="180">
        <v>5023</v>
      </c>
      <c r="E105" s="205" t="s">
        <v>1010</v>
      </c>
      <c r="F105" s="162">
        <v>0</v>
      </c>
      <c r="G105" s="162">
        <v>0</v>
      </c>
      <c r="H105" s="162">
        <v>0</v>
      </c>
      <c r="I105" s="162">
        <v>0</v>
      </c>
      <c r="J105" s="162" t="s">
        <v>885</v>
      </c>
      <c r="K105" s="163" t="s">
        <v>885</v>
      </c>
    </row>
    <row r="106" spans="1:11" s="156" customFormat="1" ht="16.5" customHeight="1">
      <c r="A106" s="223"/>
      <c r="B106" s="178"/>
      <c r="C106" s="200"/>
      <c r="D106" s="158">
        <v>5024</v>
      </c>
      <c r="E106" s="224" t="s">
        <v>1011</v>
      </c>
      <c r="F106" s="162">
        <v>7564.78</v>
      </c>
      <c r="G106" s="162">
        <v>12875</v>
      </c>
      <c r="H106" s="162">
        <v>7759.43</v>
      </c>
      <c r="I106" s="162">
        <v>8779.02</v>
      </c>
      <c r="J106" s="162">
        <v>113.14001157301503</v>
      </c>
      <c r="K106" s="163">
        <v>116.05122686978339</v>
      </c>
    </row>
    <row r="107" spans="1:11" s="156" customFormat="1" ht="16.5" customHeight="1">
      <c r="A107" s="223"/>
      <c r="B107" s="178"/>
      <c r="C107" s="200"/>
      <c r="D107" s="158">
        <v>5025</v>
      </c>
      <c r="E107" s="224" t="s">
        <v>1012</v>
      </c>
      <c r="F107" s="162">
        <v>0</v>
      </c>
      <c r="G107" s="162">
        <v>0</v>
      </c>
      <c r="H107" s="162">
        <v>0</v>
      </c>
      <c r="I107" s="162">
        <v>0</v>
      </c>
      <c r="J107" s="162" t="s">
        <v>885</v>
      </c>
      <c r="K107" s="163" t="s">
        <v>885</v>
      </c>
    </row>
    <row r="108" spans="1:11" s="156" customFormat="1" ht="16.5" customHeight="1">
      <c r="A108" s="223"/>
      <c r="B108" s="178"/>
      <c r="C108" s="200"/>
      <c r="D108" s="158">
        <v>5026</v>
      </c>
      <c r="E108" s="224" t="s">
        <v>1014</v>
      </c>
      <c r="F108" s="162">
        <v>0</v>
      </c>
      <c r="G108" s="162">
        <v>0</v>
      </c>
      <c r="H108" s="162">
        <v>0</v>
      </c>
      <c r="I108" s="162">
        <v>0</v>
      </c>
      <c r="J108" s="162" t="s">
        <v>885</v>
      </c>
      <c r="K108" s="163" t="s">
        <v>885</v>
      </c>
    </row>
    <row r="109" spans="1:11" s="156" customFormat="1" ht="36" customHeight="1">
      <c r="A109" s="223"/>
      <c r="B109" s="178"/>
      <c r="C109" s="200"/>
      <c r="D109" s="158">
        <v>5027</v>
      </c>
      <c r="E109" s="224" t="s">
        <v>1018</v>
      </c>
      <c r="F109" s="162">
        <v>0</v>
      </c>
      <c r="G109" s="162">
        <v>0</v>
      </c>
      <c r="H109" s="162">
        <v>0</v>
      </c>
      <c r="I109" s="162">
        <v>0</v>
      </c>
      <c r="J109" s="162" t="s">
        <v>885</v>
      </c>
      <c r="K109" s="163" t="s">
        <v>885</v>
      </c>
    </row>
    <row r="110" spans="1:11" s="156" customFormat="1" ht="22.5" customHeight="1">
      <c r="A110" s="223"/>
      <c r="B110" s="178"/>
      <c r="C110" s="200"/>
      <c r="D110" s="158">
        <v>5028</v>
      </c>
      <c r="E110" s="224" t="s">
        <v>1019</v>
      </c>
      <c r="F110" s="162">
        <v>0</v>
      </c>
      <c r="G110" s="162">
        <v>0</v>
      </c>
      <c r="H110" s="162">
        <v>0</v>
      </c>
      <c r="I110" s="162">
        <v>0</v>
      </c>
      <c r="J110" s="162" t="s">
        <v>885</v>
      </c>
      <c r="K110" s="163" t="s">
        <v>885</v>
      </c>
    </row>
    <row r="111" spans="1:11" s="156" customFormat="1" ht="22.5" customHeight="1">
      <c r="A111" s="223"/>
      <c r="B111" s="178"/>
      <c r="C111" s="200"/>
      <c r="D111" s="158">
        <v>5029</v>
      </c>
      <c r="E111" s="224" t="s">
        <v>1020</v>
      </c>
      <c r="F111" s="162">
        <v>442542.82</v>
      </c>
      <c r="G111" s="162">
        <v>439902</v>
      </c>
      <c r="H111" s="162">
        <v>437444.9</v>
      </c>
      <c r="I111" s="162">
        <v>434896.52</v>
      </c>
      <c r="J111" s="162">
        <v>99.41743977355777</v>
      </c>
      <c r="K111" s="163">
        <v>98.2721897962326</v>
      </c>
    </row>
    <row r="112" spans="1:11" ht="16.5" customHeight="1">
      <c r="A112" s="223"/>
      <c r="B112" s="178"/>
      <c r="C112" s="200">
        <v>503</v>
      </c>
      <c r="D112" s="158"/>
      <c r="E112" s="224" t="s">
        <v>1021</v>
      </c>
      <c r="F112" s="162">
        <v>7987253.840000001</v>
      </c>
      <c r="G112" s="162">
        <v>8456651</v>
      </c>
      <c r="H112" s="162">
        <v>8309281</v>
      </c>
      <c r="I112" s="162">
        <v>8231991.219999997</v>
      </c>
      <c r="J112" s="162">
        <v>99.06983793182583</v>
      </c>
      <c r="K112" s="163">
        <v>103.06409918731212</v>
      </c>
    </row>
    <row r="113" spans="1:11" ht="36" customHeight="1">
      <c r="A113" s="223"/>
      <c r="B113" s="178"/>
      <c r="C113" s="200"/>
      <c r="D113" s="158" t="s">
        <v>1022</v>
      </c>
      <c r="E113" s="224" t="s">
        <v>1023</v>
      </c>
      <c r="F113" s="162">
        <v>7987253.840000001</v>
      </c>
      <c r="G113" s="162">
        <v>8456651</v>
      </c>
      <c r="H113" s="162">
        <v>8309281</v>
      </c>
      <c r="I113" s="162">
        <v>8231991.219999997</v>
      </c>
      <c r="J113" s="162">
        <v>99.06983793182583</v>
      </c>
      <c r="K113" s="163">
        <v>103.06409918731212</v>
      </c>
    </row>
    <row r="114" spans="1:11" ht="25.5" customHeight="1">
      <c r="A114" s="223"/>
      <c r="B114" s="178">
        <v>50</v>
      </c>
      <c r="C114" s="200"/>
      <c r="D114" s="158"/>
      <c r="E114" s="228" t="s">
        <v>1024</v>
      </c>
      <c r="F114" s="172">
        <v>31207317.510000005</v>
      </c>
      <c r="G114" s="172">
        <v>33063839</v>
      </c>
      <c r="H114" s="172">
        <v>32466034.999999996</v>
      </c>
      <c r="I114" s="172">
        <v>32162617.19000001</v>
      </c>
      <c r="J114" s="172">
        <v>99.06543004096439</v>
      </c>
      <c r="K114" s="173">
        <v>103.06114000248144</v>
      </c>
    </row>
    <row r="115" spans="1:11" ht="18" customHeight="1">
      <c r="A115" s="223"/>
      <c r="B115" s="178"/>
      <c r="C115" s="158">
        <v>513</v>
      </c>
      <c r="D115" s="158"/>
      <c r="E115" s="201" t="s">
        <v>1025</v>
      </c>
      <c r="F115" s="162">
        <v>2311602.68</v>
      </c>
      <c r="G115" s="162">
        <v>1932367</v>
      </c>
      <c r="H115" s="162">
        <v>3098805.66</v>
      </c>
      <c r="I115" s="162">
        <v>3191628.35</v>
      </c>
      <c r="J115" s="162">
        <v>102.99543437648168</v>
      </c>
      <c r="K115" s="163">
        <v>138.06993639581694</v>
      </c>
    </row>
    <row r="116" spans="1:11" ht="16.5" customHeight="1">
      <c r="A116" s="223"/>
      <c r="B116" s="178"/>
      <c r="C116" s="158">
        <v>514</v>
      </c>
      <c r="D116" s="158"/>
      <c r="E116" s="201" t="s">
        <v>1026</v>
      </c>
      <c r="F116" s="162">
        <v>1357.76</v>
      </c>
      <c r="G116" s="162">
        <v>359</v>
      </c>
      <c r="H116" s="162">
        <v>1873.61</v>
      </c>
      <c r="I116" s="162">
        <v>1866.03</v>
      </c>
      <c r="J116" s="162">
        <v>99.59543341463805</v>
      </c>
      <c r="K116" s="163">
        <v>137.4344508602404</v>
      </c>
    </row>
    <row r="117" spans="1:11" ht="16.5" customHeight="1">
      <c r="A117" s="223"/>
      <c r="B117" s="178"/>
      <c r="C117" s="158">
        <v>515</v>
      </c>
      <c r="D117" s="158"/>
      <c r="E117" s="201" t="s">
        <v>1027</v>
      </c>
      <c r="F117" s="162">
        <v>1567508.46</v>
      </c>
      <c r="G117" s="162">
        <v>1427586</v>
      </c>
      <c r="H117" s="162">
        <v>1532779.51</v>
      </c>
      <c r="I117" s="162">
        <v>1771511.67</v>
      </c>
      <c r="J117" s="162">
        <v>115.57511425762729</v>
      </c>
      <c r="K117" s="163">
        <v>113.01448861079831</v>
      </c>
    </row>
    <row r="118" spans="1:11" ht="16.5" customHeight="1">
      <c r="A118" s="223"/>
      <c r="B118" s="178"/>
      <c r="C118" s="158">
        <v>516</v>
      </c>
      <c r="D118" s="158"/>
      <c r="E118" s="201" t="s">
        <v>1028</v>
      </c>
      <c r="F118" s="162">
        <v>2487863.4</v>
      </c>
      <c r="G118" s="162">
        <v>3110598</v>
      </c>
      <c r="H118" s="162">
        <v>2779790.38</v>
      </c>
      <c r="I118" s="162">
        <v>3023306.06</v>
      </c>
      <c r="J118" s="162">
        <v>108.7602173801321</v>
      </c>
      <c r="K118" s="163">
        <v>121.52218887901964</v>
      </c>
    </row>
    <row r="119" spans="1:11" ht="16.5" customHeight="1">
      <c r="A119" s="223"/>
      <c r="B119" s="178"/>
      <c r="C119" s="158">
        <v>517</v>
      </c>
      <c r="D119" s="158"/>
      <c r="E119" s="201" t="s">
        <v>1029</v>
      </c>
      <c r="F119" s="162">
        <v>1432085.87</v>
      </c>
      <c r="G119" s="162">
        <v>1489137</v>
      </c>
      <c r="H119" s="162">
        <v>1543922.43</v>
      </c>
      <c r="I119" s="162">
        <v>1806623.72</v>
      </c>
      <c r="J119" s="162">
        <v>117.01518709071415</v>
      </c>
      <c r="K119" s="163">
        <v>126.15330950789982</v>
      </c>
    </row>
    <row r="120" spans="1:11" ht="16.5" customHeight="1">
      <c r="A120" s="223"/>
      <c r="B120" s="178"/>
      <c r="C120" s="158"/>
      <c r="D120" s="158">
        <v>5171</v>
      </c>
      <c r="E120" s="201" t="s">
        <v>1030</v>
      </c>
      <c r="F120" s="162">
        <v>961991.46</v>
      </c>
      <c r="G120" s="162">
        <v>1011006</v>
      </c>
      <c r="H120" s="162">
        <v>1207464.4</v>
      </c>
      <c r="I120" s="162">
        <v>1333152.79</v>
      </c>
      <c r="J120" s="162">
        <v>110.4092832881864</v>
      </c>
      <c r="K120" s="163">
        <v>138.5826013465858</v>
      </c>
    </row>
    <row r="121" spans="1:11" s="156" customFormat="1" ht="16.5" customHeight="1">
      <c r="A121" s="223"/>
      <c r="B121" s="178"/>
      <c r="C121" s="158"/>
      <c r="D121" s="158">
        <v>5173</v>
      </c>
      <c r="E121" s="201" t="s">
        <v>1031</v>
      </c>
      <c r="F121" s="162">
        <v>166369.31</v>
      </c>
      <c r="G121" s="162">
        <v>181252</v>
      </c>
      <c r="H121" s="162">
        <v>139830.69</v>
      </c>
      <c r="I121" s="162">
        <v>163850.45</v>
      </c>
      <c r="J121" s="162">
        <v>117.17774545773894</v>
      </c>
      <c r="K121" s="163">
        <v>98.48598278131946</v>
      </c>
    </row>
    <row r="122" spans="1:11" ht="16.5" customHeight="1">
      <c r="A122" s="223"/>
      <c r="B122" s="178"/>
      <c r="C122" s="158">
        <v>518</v>
      </c>
      <c r="D122" s="158"/>
      <c r="E122" s="205" t="s">
        <v>1032</v>
      </c>
      <c r="F122" s="162">
        <v>436.5</v>
      </c>
      <c r="G122" s="162">
        <v>0</v>
      </c>
      <c r="H122" s="162">
        <v>102.79</v>
      </c>
      <c r="I122" s="162">
        <v>102.79</v>
      </c>
      <c r="J122" s="162">
        <v>100</v>
      </c>
      <c r="K122" s="163">
        <v>23.54868270332188</v>
      </c>
    </row>
    <row r="123" spans="1:11" ht="22.5" customHeight="1">
      <c r="A123" s="223"/>
      <c r="B123" s="178"/>
      <c r="C123" s="158">
        <v>519</v>
      </c>
      <c r="D123" s="158"/>
      <c r="E123" s="201" t="s">
        <v>1033</v>
      </c>
      <c r="F123" s="162">
        <v>407400.06</v>
      </c>
      <c r="G123" s="162">
        <v>229981</v>
      </c>
      <c r="H123" s="162">
        <v>418714.76</v>
      </c>
      <c r="I123" s="162">
        <v>413631.51</v>
      </c>
      <c r="J123" s="162">
        <v>98.78598738673554</v>
      </c>
      <c r="K123" s="163">
        <v>101.52956531228787</v>
      </c>
    </row>
    <row r="124" spans="1:11" ht="16.5" customHeight="1">
      <c r="A124" s="223"/>
      <c r="B124" s="178">
        <v>51</v>
      </c>
      <c r="C124" s="202"/>
      <c r="D124" s="203"/>
      <c r="E124" s="204" t="s">
        <v>1034</v>
      </c>
      <c r="F124" s="172">
        <v>8208254.729999999</v>
      </c>
      <c r="G124" s="172">
        <v>8190028</v>
      </c>
      <c r="H124" s="172">
        <v>9375989.140000012</v>
      </c>
      <c r="I124" s="172">
        <v>10208670.129999997</v>
      </c>
      <c r="J124" s="172">
        <v>108.88099354176497</v>
      </c>
      <c r="K124" s="173">
        <v>124.37077631970614</v>
      </c>
    </row>
    <row r="125" spans="1:11" ht="18" customHeight="1">
      <c r="A125" s="223"/>
      <c r="B125" s="178"/>
      <c r="C125" s="158">
        <v>521</v>
      </c>
      <c r="D125" s="158"/>
      <c r="E125" s="201" t="s">
        <v>1035</v>
      </c>
      <c r="F125" s="162">
        <v>0</v>
      </c>
      <c r="G125" s="162">
        <v>0</v>
      </c>
      <c r="H125" s="162">
        <v>594.68</v>
      </c>
      <c r="I125" s="162">
        <v>594.68</v>
      </c>
      <c r="J125" s="162">
        <v>100</v>
      </c>
      <c r="K125" s="163" t="s">
        <v>885</v>
      </c>
    </row>
    <row r="126" spans="1:11" ht="16.5" customHeight="1">
      <c r="A126" s="223"/>
      <c r="B126" s="178"/>
      <c r="C126" s="158">
        <v>522</v>
      </c>
      <c r="D126" s="158"/>
      <c r="E126" s="201" t="s">
        <v>1036</v>
      </c>
      <c r="F126" s="162">
        <v>46856.47</v>
      </c>
      <c r="G126" s="162">
        <v>46861</v>
      </c>
      <c r="H126" s="162">
        <v>62949</v>
      </c>
      <c r="I126" s="162">
        <v>71609.83</v>
      </c>
      <c r="J126" s="162">
        <v>113.75848702918236</v>
      </c>
      <c r="K126" s="163">
        <v>152.82805128085832</v>
      </c>
    </row>
    <row r="127" spans="1:11" ht="16.5" customHeight="1">
      <c r="A127" s="223"/>
      <c r="B127" s="178"/>
      <c r="C127" s="158"/>
      <c r="D127" s="158">
        <v>5222</v>
      </c>
      <c r="E127" s="201" t="s">
        <v>1037</v>
      </c>
      <c r="F127" s="162">
        <v>41743.87</v>
      </c>
      <c r="G127" s="162">
        <v>36981</v>
      </c>
      <c r="H127" s="162">
        <v>50252</v>
      </c>
      <c r="I127" s="162">
        <v>62541.83</v>
      </c>
      <c r="J127" s="162">
        <v>124.45639974528378</v>
      </c>
      <c r="K127" s="163">
        <v>149.8227883519185</v>
      </c>
    </row>
    <row r="128" spans="1:11" ht="22.5" customHeight="1">
      <c r="A128" s="223"/>
      <c r="B128" s="178"/>
      <c r="C128" s="158"/>
      <c r="D128" s="158">
        <v>5229</v>
      </c>
      <c r="E128" s="201" t="s">
        <v>1038</v>
      </c>
      <c r="F128" s="162">
        <v>0</v>
      </c>
      <c r="G128" s="162">
        <v>0</v>
      </c>
      <c r="H128" s="162">
        <v>0</v>
      </c>
      <c r="I128" s="162">
        <v>275.9</v>
      </c>
      <c r="J128" s="162" t="s">
        <v>885</v>
      </c>
      <c r="K128" s="163" t="s">
        <v>885</v>
      </c>
    </row>
    <row r="129" spans="1:11" ht="22.5" customHeight="1">
      <c r="A129" s="229"/>
      <c r="B129" s="230"/>
      <c r="C129" s="158">
        <v>523</v>
      </c>
      <c r="D129" s="186"/>
      <c r="E129" s="201" t="s">
        <v>1039</v>
      </c>
      <c r="F129" s="162">
        <v>1000</v>
      </c>
      <c r="G129" s="162">
        <v>0</v>
      </c>
      <c r="H129" s="162">
        <v>0</v>
      </c>
      <c r="I129" s="162">
        <v>3650</v>
      </c>
      <c r="J129" s="162" t="s">
        <v>885</v>
      </c>
      <c r="K129" s="163">
        <v>365</v>
      </c>
    </row>
    <row r="130" spans="1:11" ht="22.5" customHeight="1">
      <c r="A130" s="229"/>
      <c r="B130" s="230"/>
      <c r="C130" s="158">
        <v>524</v>
      </c>
      <c r="D130" s="186"/>
      <c r="E130" s="201" t="s">
        <v>1040</v>
      </c>
      <c r="F130" s="162">
        <v>0</v>
      </c>
      <c r="G130" s="162">
        <v>0</v>
      </c>
      <c r="H130" s="162">
        <v>0</v>
      </c>
      <c r="I130" s="162">
        <v>1500</v>
      </c>
      <c r="J130" s="162" t="s">
        <v>885</v>
      </c>
      <c r="K130" s="163" t="s">
        <v>885</v>
      </c>
    </row>
    <row r="131" spans="1:11" s="156" customFormat="1" ht="30" customHeight="1">
      <c r="A131" s="223"/>
      <c r="B131" s="178">
        <v>52</v>
      </c>
      <c r="C131" s="202"/>
      <c r="D131" s="203"/>
      <c r="E131" s="204" t="s">
        <v>1041</v>
      </c>
      <c r="F131" s="172">
        <v>47856.47</v>
      </c>
      <c r="G131" s="172">
        <v>46861</v>
      </c>
      <c r="H131" s="172">
        <v>63543.68</v>
      </c>
      <c r="I131" s="172">
        <v>77354.51</v>
      </c>
      <c r="J131" s="172">
        <v>121.73438806188119</v>
      </c>
      <c r="K131" s="173">
        <v>161.6385621421722</v>
      </c>
    </row>
    <row r="132" spans="1:11" ht="29.25" customHeight="1">
      <c r="A132" s="223"/>
      <c r="B132" s="178"/>
      <c r="C132" s="158">
        <v>531</v>
      </c>
      <c r="D132" s="158"/>
      <c r="E132" s="201" t="s">
        <v>1042</v>
      </c>
      <c r="F132" s="162">
        <v>0</v>
      </c>
      <c r="G132" s="162">
        <v>0</v>
      </c>
      <c r="H132" s="162">
        <v>0</v>
      </c>
      <c r="I132" s="162">
        <v>0</v>
      </c>
      <c r="J132" s="162" t="s">
        <v>885</v>
      </c>
      <c r="K132" s="163" t="s">
        <v>885</v>
      </c>
    </row>
    <row r="133" spans="1:11" ht="16.5" customHeight="1">
      <c r="A133" s="223"/>
      <c r="B133" s="178"/>
      <c r="C133" s="158"/>
      <c r="D133" s="158">
        <v>5312</v>
      </c>
      <c r="E133" s="205" t="s">
        <v>1043</v>
      </c>
      <c r="F133" s="162">
        <v>0</v>
      </c>
      <c r="G133" s="162">
        <v>0</v>
      </c>
      <c r="H133" s="162">
        <v>0</v>
      </c>
      <c r="I133" s="162">
        <v>0</v>
      </c>
      <c r="J133" s="162" t="s">
        <v>885</v>
      </c>
      <c r="K133" s="163" t="s">
        <v>885</v>
      </c>
    </row>
    <row r="134" spans="1:11" ht="22.5" customHeight="1">
      <c r="A134" s="223"/>
      <c r="B134" s="178"/>
      <c r="C134" s="158"/>
      <c r="D134" s="158">
        <v>5314</v>
      </c>
      <c r="E134" s="231" t="s">
        <v>1044</v>
      </c>
      <c r="F134" s="162">
        <v>0</v>
      </c>
      <c r="G134" s="162">
        <v>0</v>
      </c>
      <c r="H134" s="162">
        <v>0</v>
      </c>
      <c r="I134" s="162">
        <v>0</v>
      </c>
      <c r="J134" s="162" t="s">
        <v>885</v>
      </c>
      <c r="K134" s="163" t="s">
        <v>885</v>
      </c>
    </row>
    <row r="135" spans="1:11" ht="22.5" customHeight="1">
      <c r="A135" s="232"/>
      <c r="B135" s="233"/>
      <c r="C135" s="158"/>
      <c r="D135" s="234">
        <v>5318</v>
      </c>
      <c r="E135" s="231" t="s">
        <v>1045</v>
      </c>
      <c r="F135" s="162">
        <v>0</v>
      </c>
      <c r="G135" s="162">
        <v>0</v>
      </c>
      <c r="H135" s="162">
        <v>0</v>
      </c>
      <c r="I135" s="162">
        <v>0</v>
      </c>
      <c r="J135" s="162" t="s">
        <v>885</v>
      </c>
      <c r="K135" s="163" t="s">
        <v>885</v>
      </c>
    </row>
    <row r="136" spans="1:11" ht="25.5" customHeight="1">
      <c r="A136" s="223"/>
      <c r="B136" s="178"/>
      <c r="C136" s="158">
        <v>532</v>
      </c>
      <c r="D136" s="158"/>
      <c r="E136" s="201" t="s">
        <v>1046</v>
      </c>
      <c r="F136" s="162">
        <v>17066.38</v>
      </c>
      <c r="G136" s="162">
        <v>5000</v>
      </c>
      <c r="H136" s="162">
        <v>59200</v>
      </c>
      <c r="I136" s="162">
        <v>18186.54</v>
      </c>
      <c r="J136" s="162">
        <v>30.72050675675676</v>
      </c>
      <c r="K136" s="163">
        <v>106.56354774709106</v>
      </c>
    </row>
    <row r="137" spans="1:11" ht="16.5" customHeight="1">
      <c r="A137" s="223"/>
      <c r="B137" s="178"/>
      <c r="C137" s="158"/>
      <c r="D137" s="180">
        <v>5321</v>
      </c>
      <c r="E137" s="205" t="s">
        <v>1047</v>
      </c>
      <c r="F137" s="162">
        <v>17066.38</v>
      </c>
      <c r="G137" s="162">
        <v>5000</v>
      </c>
      <c r="H137" s="162">
        <v>59200</v>
      </c>
      <c r="I137" s="162">
        <v>18186.54</v>
      </c>
      <c r="J137" s="162">
        <v>30.72050675675676</v>
      </c>
      <c r="K137" s="163">
        <v>106.56354774709106</v>
      </c>
    </row>
    <row r="138" spans="1:11" ht="22.5" customHeight="1">
      <c r="A138" s="223"/>
      <c r="B138" s="178"/>
      <c r="C138" s="158"/>
      <c r="D138" s="180">
        <v>5322</v>
      </c>
      <c r="E138" s="205" t="s">
        <v>1048</v>
      </c>
      <c r="F138" s="162">
        <v>0</v>
      </c>
      <c r="G138" s="162">
        <v>0</v>
      </c>
      <c r="H138" s="162">
        <v>0</v>
      </c>
      <c r="I138" s="162">
        <v>0</v>
      </c>
      <c r="J138" s="162" t="s">
        <v>885</v>
      </c>
      <c r="K138" s="163" t="s">
        <v>885</v>
      </c>
    </row>
    <row r="139" spans="1:11" s="156" customFormat="1" ht="22.5" customHeight="1">
      <c r="A139" s="223"/>
      <c r="B139" s="178"/>
      <c r="C139" s="158"/>
      <c r="D139" s="180">
        <v>5323</v>
      </c>
      <c r="E139" s="205" t="s">
        <v>1049</v>
      </c>
      <c r="F139" s="162">
        <v>0</v>
      </c>
      <c r="G139" s="162">
        <v>0</v>
      </c>
      <c r="H139" s="162">
        <v>0</v>
      </c>
      <c r="I139" s="162">
        <v>0</v>
      </c>
      <c r="J139" s="162" t="s">
        <v>885</v>
      </c>
      <c r="K139" s="163" t="s">
        <v>885</v>
      </c>
    </row>
    <row r="140" spans="1:11" ht="22.5" customHeight="1">
      <c r="A140" s="223"/>
      <c r="B140" s="178"/>
      <c r="C140" s="158"/>
      <c r="D140" s="180">
        <v>5324</v>
      </c>
      <c r="E140" s="205" t="s">
        <v>1050</v>
      </c>
      <c r="F140" s="162">
        <v>0</v>
      </c>
      <c r="G140" s="162">
        <v>0</v>
      </c>
      <c r="H140" s="162">
        <v>0</v>
      </c>
      <c r="I140" s="162">
        <v>0</v>
      </c>
      <c r="J140" s="162" t="s">
        <v>885</v>
      </c>
      <c r="K140" s="163" t="s">
        <v>885</v>
      </c>
    </row>
    <row r="141" spans="1:11" ht="22.5" customHeight="1">
      <c r="A141" s="223"/>
      <c r="B141" s="178"/>
      <c r="C141" s="158"/>
      <c r="D141" s="180">
        <v>5329</v>
      </c>
      <c r="E141" s="201" t="s">
        <v>0</v>
      </c>
      <c r="F141" s="162">
        <v>0</v>
      </c>
      <c r="G141" s="162">
        <v>0</v>
      </c>
      <c r="H141" s="162">
        <v>0</v>
      </c>
      <c r="I141" s="162">
        <v>0</v>
      </c>
      <c r="J141" s="162" t="s">
        <v>885</v>
      </c>
      <c r="K141" s="163" t="s">
        <v>885</v>
      </c>
    </row>
    <row r="142" spans="1:11" ht="25.5" customHeight="1">
      <c r="A142" s="223"/>
      <c r="B142" s="178"/>
      <c r="C142" s="158">
        <v>533</v>
      </c>
      <c r="D142" s="158"/>
      <c r="E142" s="201" t="s">
        <v>1</v>
      </c>
      <c r="F142" s="162">
        <v>696630</v>
      </c>
      <c r="G142" s="162">
        <v>637315</v>
      </c>
      <c r="H142" s="162">
        <v>723725</v>
      </c>
      <c r="I142" s="162">
        <v>724539</v>
      </c>
      <c r="J142" s="162">
        <v>100.11247366057549</v>
      </c>
      <c r="K142" s="163">
        <v>104.00628741225614</v>
      </c>
    </row>
    <row r="143" spans="1:11" ht="16.5" customHeight="1">
      <c r="A143" s="223"/>
      <c r="B143" s="178"/>
      <c r="C143" s="158">
        <v>534</v>
      </c>
      <c r="D143" s="158"/>
      <c r="E143" s="201" t="s">
        <v>2</v>
      </c>
      <c r="F143" s="162">
        <v>2334639.94</v>
      </c>
      <c r="G143" s="162">
        <v>481370</v>
      </c>
      <c r="H143" s="162">
        <v>472926</v>
      </c>
      <c r="I143" s="162">
        <v>1839701.1</v>
      </c>
      <c r="J143" s="162">
        <v>389.0040090838736</v>
      </c>
      <c r="K143" s="163">
        <v>78.80020676764401</v>
      </c>
    </row>
    <row r="144" spans="1:11" ht="22.5" customHeight="1">
      <c r="A144" s="223"/>
      <c r="B144" s="178"/>
      <c r="C144" s="158"/>
      <c r="D144" s="180">
        <v>5342</v>
      </c>
      <c r="E144" s="201" t="s">
        <v>3</v>
      </c>
      <c r="F144" s="162">
        <v>454124.22</v>
      </c>
      <c r="G144" s="162">
        <v>481370</v>
      </c>
      <c r="H144" s="162">
        <v>472926</v>
      </c>
      <c r="I144" s="162">
        <v>468414.67</v>
      </c>
      <c r="J144" s="162">
        <v>99.0460812050934</v>
      </c>
      <c r="K144" s="163">
        <v>103.1468152039986</v>
      </c>
    </row>
    <row r="145" spans="1:11" ht="16.5" customHeight="1">
      <c r="A145" s="223"/>
      <c r="B145" s="178"/>
      <c r="C145" s="158"/>
      <c r="D145" s="180">
        <v>5346</v>
      </c>
      <c r="E145" s="201" t="s">
        <v>4</v>
      </c>
      <c r="F145" s="162">
        <v>1880515.72</v>
      </c>
      <c r="G145" s="162">
        <v>0</v>
      </c>
      <c r="H145" s="162">
        <v>0</v>
      </c>
      <c r="I145" s="162">
        <v>1371286.43</v>
      </c>
      <c r="J145" s="162" t="s">
        <v>885</v>
      </c>
      <c r="K145" s="163">
        <v>72.92076399127363</v>
      </c>
    </row>
    <row r="146" spans="1:11" ht="16.5" customHeight="1">
      <c r="A146" s="223"/>
      <c r="B146" s="178"/>
      <c r="C146" s="158">
        <v>536</v>
      </c>
      <c r="D146" s="158"/>
      <c r="E146" s="235" t="s">
        <v>5</v>
      </c>
      <c r="F146" s="236">
        <v>16838.84</v>
      </c>
      <c r="G146" s="236">
        <v>8734</v>
      </c>
      <c r="H146" s="236">
        <v>22149.72</v>
      </c>
      <c r="I146" s="236">
        <v>29580.43</v>
      </c>
      <c r="J146" s="236">
        <v>133.54764755491266</v>
      </c>
      <c r="K146" s="237">
        <v>175.6678607314993</v>
      </c>
    </row>
    <row r="147" spans="1:11" ht="25.5" customHeight="1">
      <c r="A147" s="223"/>
      <c r="B147" s="178">
        <v>53</v>
      </c>
      <c r="C147" s="158"/>
      <c r="D147" s="203"/>
      <c r="E147" s="204" t="s">
        <v>6</v>
      </c>
      <c r="F147" s="238">
        <v>3065175.16</v>
      </c>
      <c r="G147" s="238">
        <v>1132419</v>
      </c>
      <c r="H147" s="238">
        <v>1278000.72</v>
      </c>
      <c r="I147" s="238">
        <v>2612007.07</v>
      </c>
      <c r="J147" s="238">
        <v>204.38228469855636</v>
      </c>
      <c r="K147" s="239">
        <v>85.21558911497898</v>
      </c>
    </row>
    <row r="148" spans="1:11" ht="18" customHeight="1">
      <c r="A148" s="223"/>
      <c r="B148" s="178"/>
      <c r="C148" s="158">
        <v>541</v>
      </c>
      <c r="D148" s="158"/>
      <c r="E148" s="224" t="s">
        <v>7</v>
      </c>
      <c r="F148" s="162">
        <v>4875183.04</v>
      </c>
      <c r="G148" s="162">
        <v>5502955</v>
      </c>
      <c r="H148" s="162">
        <v>5486455</v>
      </c>
      <c r="I148" s="162">
        <v>5261044.64</v>
      </c>
      <c r="J148" s="162">
        <v>95.8915117320747</v>
      </c>
      <c r="K148" s="163">
        <v>107.91481256876048</v>
      </c>
    </row>
    <row r="149" spans="1:11" ht="16.5" customHeight="1">
      <c r="A149" s="223"/>
      <c r="B149" s="178"/>
      <c r="C149" s="158">
        <v>542</v>
      </c>
      <c r="D149" s="158"/>
      <c r="E149" s="224" t="s">
        <v>8</v>
      </c>
      <c r="F149" s="162">
        <v>83554.73</v>
      </c>
      <c r="G149" s="162">
        <v>75137</v>
      </c>
      <c r="H149" s="162">
        <v>80068.05</v>
      </c>
      <c r="I149" s="162">
        <v>80500.91</v>
      </c>
      <c r="J149" s="162">
        <v>100.54061513924717</v>
      </c>
      <c r="K149" s="163">
        <v>96.3451261227222</v>
      </c>
    </row>
    <row r="150" spans="1:11" ht="16.5" customHeight="1">
      <c r="A150" s="223"/>
      <c r="B150" s="178"/>
      <c r="C150" s="158">
        <v>549</v>
      </c>
      <c r="D150" s="158"/>
      <c r="E150" s="224" t="s">
        <v>9</v>
      </c>
      <c r="F150" s="162">
        <v>15450.7</v>
      </c>
      <c r="G150" s="162">
        <v>20839</v>
      </c>
      <c r="H150" s="162">
        <v>13473.59</v>
      </c>
      <c r="I150" s="162">
        <v>13882.68</v>
      </c>
      <c r="J150" s="162">
        <v>103.03623607368193</v>
      </c>
      <c r="K150" s="163">
        <v>89.8514630405095</v>
      </c>
    </row>
    <row r="151" spans="1:11" ht="18.75" customHeight="1">
      <c r="A151" s="223"/>
      <c r="B151" s="178">
        <v>54</v>
      </c>
      <c r="C151" s="158"/>
      <c r="D151" s="203"/>
      <c r="E151" s="240" t="s">
        <v>10</v>
      </c>
      <c r="F151" s="241">
        <v>4974188.47</v>
      </c>
      <c r="G151" s="241">
        <v>5598931</v>
      </c>
      <c r="H151" s="241">
        <v>5579996.64</v>
      </c>
      <c r="I151" s="241">
        <v>5355428.23</v>
      </c>
      <c r="J151" s="242">
        <v>95.97547409992707</v>
      </c>
      <c r="K151" s="243">
        <v>107.66436097665597</v>
      </c>
    </row>
    <row r="152" spans="1:11" ht="27" customHeight="1">
      <c r="A152" s="223"/>
      <c r="B152" s="178"/>
      <c r="C152" s="158">
        <v>551</v>
      </c>
      <c r="D152" s="158"/>
      <c r="E152" s="224" t="s">
        <v>11</v>
      </c>
      <c r="F152" s="162">
        <v>1810.05</v>
      </c>
      <c r="G152" s="162">
        <v>26968</v>
      </c>
      <c r="H152" s="162">
        <v>886.06</v>
      </c>
      <c r="I152" s="162">
        <v>884.87</v>
      </c>
      <c r="J152" s="162">
        <v>99.86569758255649</v>
      </c>
      <c r="K152" s="163">
        <v>48.88649484820861</v>
      </c>
    </row>
    <row r="153" spans="1:11" ht="36" customHeight="1">
      <c r="A153" s="223"/>
      <c r="B153" s="178"/>
      <c r="C153" s="158"/>
      <c r="D153" s="158">
        <v>5514</v>
      </c>
      <c r="E153" s="224" t="s">
        <v>12</v>
      </c>
      <c r="F153" s="162">
        <v>0</v>
      </c>
      <c r="G153" s="162">
        <v>0</v>
      </c>
      <c r="H153" s="162">
        <v>0</v>
      </c>
      <c r="I153" s="162">
        <v>0</v>
      </c>
      <c r="J153" s="162" t="s">
        <v>885</v>
      </c>
      <c r="K153" s="163" t="s">
        <v>885</v>
      </c>
    </row>
    <row r="154" spans="1:11" ht="45" customHeight="1">
      <c r="A154" s="225"/>
      <c r="B154" s="226"/>
      <c r="C154" s="158"/>
      <c r="D154" s="180">
        <v>5515</v>
      </c>
      <c r="E154" s="205" t="s">
        <v>14</v>
      </c>
      <c r="F154" s="162">
        <v>0</v>
      </c>
      <c r="G154" s="162">
        <v>0</v>
      </c>
      <c r="H154" s="162">
        <v>0</v>
      </c>
      <c r="I154" s="162">
        <v>0</v>
      </c>
      <c r="J154" s="162" t="s">
        <v>885</v>
      </c>
      <c r="K154" s="163" t="s">
        <v>885</v>
      </c>
    </row>
    <row r="155" spans="1:11" ht="16.5" customHeight="1">
      <c r="A155" s="223"/>
      <c r="B155" s="178"/>
      <c r="C155" s="158">
        <v>552</v>
      </c>
      <c r="D155" s="158"/>
      <c r="E155" s="224" t="s">
        <v>15</v>
      </c>
      <c r="F155" s="162">
        <v>0</v>
      </c>
      <c r="G155" s="162">
        <v>0</v>
      </c>
      <c r="H155" s="162">
        <v>0</v>
      </c>
      <c r="I155" s="162">
        <v>0</v>
      </c>
      <c r="J155" s="162" t="s">
        <v>885</v>
      </c>
      <c r="K155" s="163" t="s">
        <v>885</v>
      </c>
    </row>
    <row r="156" spans="1:11" ht="16.5" customHeight="1">
      <c r="A156" s="223"/>
      <c r="B156" s="178"/>
      <c r="C156" s="158">
        <v>553</v>
      </c>
      <c r="D156" s="158"/>
      <c r="E156" s="224" t="s">
        <v>16</v>
      </c>
      <c r="F156" s="162">
        <v>0</v>
      </c>
      <c r="G156" s="162">
        <v>0</v>
      </c>
      <c r="H156" s="162">
        <v>0</v>
      </c>
      <c r="I156" s="162">
        <v>0</v>
      </c>
      <c r="J156" s="162" t="s">
        <v>885</v>
      </c>
      <c r="K156" s="163" t="s">
        <v>885</v>
      </c>
    </row>
    <row r="157" spans="1:11" ht="19.5" customHeight="1">
      <c r="A157" s="223"/>
      <c r="B157" s="178">
        <v>55</v>
      </c>
      <c r="C157" s="158"/>
      <c r="D157" s="203"/>
      <c r="E157" s="244" t="s">
        <v>17</v>
      </c>
      <c r="F157" s="172">
        <v>1810.05</v>
      </c>
      <c r="G157" s="172">
        <v>26968</v>
      </c>
      <c r="H157" s="172">
        <v>886.06</v>
      </c>
      <c r="I157" s="172">
        <v>884.87</v>
      </c>
      <c r="J157" s="172">
        <v>99.86569758255649</v>
      </c>
      <c r="K157" s="173">
        <v>48.88649484820861</v>
      </c>
    </row>
    <row r="158" spans="1:11" ht="27" customHeight="1">
      <c r="A158" s="223"/>
      <c r="B158" s="178"/>
      <c r="C158" s="158">
        <v>561</v>
      </c>
      <c r="D158" s="158"/>
      <c r="E158" s="224" t="s">
        <v>18</v>
      </c>
      <c r="F158" s="162">
        <v>0</v>
      </c>
      <c r="G158" s="162">
        <v>0</v>
      </c>
      <c r="H158" s="162">
        <v>0</v>
      </c>
      <c r="I158" s="162">
        <v>0</v>
      </c>
      <c r="J158" s="162" t="s">
        <v>885</v>
      </c>
      <c r="K158" s="163" t="s">
        <v>885</v>
      </c>
    </row>
    <row r="159" spans="1:11" ht="22.5" customHeight="1">
      <c r="A159" s="223"/>
      <c r="B159" s="178"/>
      <c r="C159" s="158">
        <v>562</v>
      </c>
      <c r="D159" s="158"/>
      <c r="E159" s="224" t="s">
        <v>19</v>
      </c>
      <c r="F159" s="162">
        <v>0</v>
      </c>
      <c r="G159" s="162">
        <v>0</v>
      </c>
      <c r="H159" s="162">
        <v>0</v>
      </c>
      <c r="I159" s="162">
        <v>0</v>
      </c>
      <c r="J159" s="162" t="s">
        <v>885</v>
      </c>
      <c r="K159" s="163" t="s">
        <v>885</v>
      </c>
    </row>
    <row r="160" spans="1:11" ht="22.5" customHeight="1">
      <c r="A160" s="223"/>
      <c r="B160" s="178"/>
      <c r="C160" s="158">
        <v>563</v>
      </c>
      <c r="D160" s="158"/>
      <c r="E160" s="224" t="s">
        <v>20</v>
      </c>
      <c r="F160" s="162">
        <v>0</v>
      </c>
      <c r="G160" s="162">
        <v>0</v>
      </c>
      <c r="H160" s="162">
        <v>0</v>
      </c>
      <c r="I160" s="162">
        <v>0</v>
      </c>
      <c r="J160" s="162" t="s">
        <v>885</v>
      </c>
      <c r="K160" s="163" t="s">
        <v>885</v>
      </c>
    </row>
    <row r="161" spans="1:11" ht="22.5" customHeight="1">
      <c r="A161" s="223"/>
      <c r="B161" s="178"/>
      <c r="C161" s="158">
        <v>564</v>
      </c>
      <c r="D161" s="158"/>
      <c r="E161" s="224" t="s">
        <v>21</v>
      </c>
      <c r="F161" s="162">
        <v>0</v>
      </c>
      <c r="G161" s="162">
        <v>0</v>
      </c>
      <c r="H161" s="162">
        <v>0</v>
      </c>
      <c r="I161" s="162">
        <v>0</v>
      </c>
      <c r="J161" s="162" t="s">
        <v>885</v>
      </c>
      <c r="K161" s="163" t="s">
        <v>885</v>
      </c>
    </row>
    <row r="162" spans="1:11" s="156" customFormat="1" ht="22.5" customHeight="1">
      <c r="A162" s="223"/>
      <c r="B162" s="178"/>
      <c r="C162" s="158">
        <v>565</v>
      </c>
      <c r="D162" s="158"/>
      <c r="E162" s="224" t="s">
        <v>22</v>
      </c>
      <c r="F162" s="162">
        <v>0</v>
      </c>
      <c r="G162" s="162">
        <v>0</v>
      </c>
      <c r="H162" s="162">
        <v>0</v>
      </c>
      <c r="I162" s="162">
        <v>0</v>
      </c>
      <c r="J162" s="162" t="s">
        <v>885</v>
      </c>
      <c r="K162" s="163" t="s">
        <v>885</v>
      </c>
    </row>
    <row r="163" spans="1:11" ht="16.5" customHeight="1">
      <c r="A163" s="223"/>
      <c r="B163" s="178"/>
      <c r="C163" s="158">
        <v>566</v>
      </c>
      <c r="D163" s="158"/>
      <c r="E163" s="224" t="s">
        <v>23</v>
      </c>
      <c r="F163" s="162">
        <v>0</v>
      </c>
      <c r="G163" s="162">
        <v>0</v>
      </c>
      <c r="H163" s="162">
        <v>0</v>
      </c>
      <c r="I163" s="162">
        <v>0</v>
      </c>
      <c r="J163" s="162" t="s">
        <v>885</v>
      </c>
      <c r="K163" s="163" t="s">
        <v>885</v>
      </c>
    </row>
    <row r="164" spans="1:11" ht="16.5" customHeight="1">
      <c r="A164" s="223"/>
      <c r="B164" s="178"/>
      <c r="C164" s="158">
        <v>567</v>
      </c>
      <c r="D164" s="158"/>
      <c r="E164" s="201" t="s">
        <v>24</v>
      </c>
      <c r="F164" s="162">
        <v>0</v>
      </c>
      <c r="G164" s="162">
        <v>0</v>
      </c>
      <c r="H164" s="162">
        <v>0</v>
      </c>
      <c r="I164" s="162">
        <v>0</v>
      </c>
      <c r="J164" s="162" t="s">
        <v>885</v>
      </c>
      <c r="K164" s="163" t="s">
        <v>885</v>
      </c>
    </row>
    <row r="165" spans="1:11" ht="19.5" customHeight="1">
      <c r="A165" s="223"/>
      <c r="B165" s="178">
        <v>56</v>
      </c>
      <c r="C165" s="158"/>
      <c r="D165" s="203"/>
      <c r="E165" s="244" t="s">
        <v>25</v>
      </c>
      <c r="F165" s="172">
        <v>0</v>
      </c>
      <c r="G165" s="172">
        <v>0</v>
      </c>
      <c r="H165" s="172">
        <v>0</v>
      </c>
      <c r="I165" s="172">
        <v>0</v>
      </c>
      <c r="J165" s="172" t="s">
        <v>885</v>
      </c>
      <c r="K165" s="173" t="s">
        <v>885</v>
      </c>
    </row>
    <row r="166" spans="1:11" s="156" customFormat="1" ht="22.5" customHeight="1">
      <c r="A166" s="229"/>
      <c r="B166" s="230"/>
      <c r="C166" s="158">
        <v>571</v>
      </c>
      <c r="D166" s="186"/>
      <c r="E166" s="201" t="s">
        <v>26</v>
      </c>
      <c r="F166" s="162">
        <v>0</v>
      </c>
      <c r="G166" s="162">
        <v>0</v>
      </c>
      <c r="H166" s="162">
        <v>0</v>
      </c>
      <c r="I166" s="162">
        <v>0</v>
      </c>
      <c r="J166" s="162" t="s">
        <v>885</v>
      </c>
      <c r="K166" s="163" t="s">
        <v>885</v>
      </c>
    </row>
    <row r="167" spans="1:11" ht="22.5" customHeight="1">
      <c r="A167" s="229"/>
      <c r="B167" s="230"/>
      <c r="C167" s="158">
        <v>572</v>
      </c>
      <c r="D167" s="186"/>
      <c r="E167" s="201" t="s">
        <v>27</v>
      </c>
      <c r="F167" s="162">
        <v>0</v>
      </c>
      <c r="G167" s="162">
        <v>0</v>
      </c>
      <c r="H167" s="162">
        <v>0</v>
      </c>
      <c r="I167" s="162">
        <v>0</v>
      </c>
      <c r="J167" s="162" t="s">
        <v>885</v>
      </c>
      <c r="K167" s="163" t="s">
        <v>885</v>
      </c>
    </row>
    <row r="168" spans="1:11" ht="22.5" customHeight="1">
      <c r="A168" s="229"/>
      <c r="B168" s="230"/>
      <c r="C168" s="158">
        <v>573</v>
      </c>
      <c r="D168" s="186"/>
      <c r="E168" s="201" t="s">
        <v>28</v>
      </c>
      <c r="F168" s="162">
        <v>0</v>
      </c>
      <c r="G168" s="162">
        <v>0</v>
      </c>
      <c r="H168" s="162">
        <v>0</v>
      </c>
      <c r="I168" s="162">
        <v>0</v>
      </c>
      <c r="J168" s="162" t="s">
        <v>885</v>
      </c>
      <c r="K168" s="163" t="s">
        <v>885</v>
      </c>
    </row>
    <row r="169" spans="1:11" ht="22.5" customHeight="1">
      <c r="A169" s="229"/>
      <c r="B169" s="230"/>
      <c r="C169" s="158">
        <v>574</v>
      </c>
      <c r="D169" s="186"/>
      <c r="E169" s="201" t="s">
        <v>29</v>
      </c>
      <c r="F169" s="162">
        <v>0</v>
      </c>
      <c r="G169" s="162">
        <v>0</v>
      </c>
      <c r="H169" s="162">
        <v>0</v>
      </c>
      <c r="I169" s="162">
        <v>0</v>
      </c>
      <c r="J169" s="162" t="s">
        <v>885</v>
      </c>
      <c r="K169" s="163" t="s">
        <v>885</v>
      </c>
    </row>
    <row r="170" spans="1:11" ht="22.5" customHeight="1">
      <c r="A170" s="229"/>
      <c r="B170" s="230"/>
      <c r="C170" s="158">
        <v>575</v>
      </c>
      <c r="D170" s="186"/>
      <c r="E170" s="201" t="s">
        <v>30</v>
      </c>
      <c r="F170" s="162">
        <v>0</v>
      </c>
      <c r="G170" s="162">
        <v>0</v>
      </c>
      <c r="H170" s="162">
        <v>0</v>
      </c>
      <c r="I170" s="162">
        <v>0</v>
      </c>
      <c r="J170" s="162" t="s">
        <v>885</v>
      </c>
      <c r="K170" s="163" t="s">
        <v>885</v>
      </c>
    </row>
    <row r="171" spans="1:11" ht="22.5" customHeight="1">
      <c r="A171" s="229"/>
      <c r="B171" s="230"/>
      <c r="C171" s="158">
        <v>576</v>
      </c>
      <c r="D171" s="186"/>
      <c r="E171" s="201" t="s">
        <v>31</v>
      </c>
      <c r="F171" s="162">
        <v>0</v>
      </c>
      <c r="G171" s="162">
        <v>0</v>
      </c>
      <c r="H171" s="162">
        <v>0</v>
      </c>
      <c r="I171" s="162">
        <v>0</v>
      </c>
      <c r="J171" s="162" t="s">
        <v>885</v>
      </c>
      <c r="K171" s="163" t="s">
        <v>885</v>
      </c>
    </row>
    <row r="172" spans="1:11" ht="21.75" customHeight="1">
      <c r="A172" s="229"/>
      <c r="B172" s="230"/>
      <c r="C172" s="158">
        <v>577</v>
      </c>
      <c r="D172" s="186"/>
      <c r="E172" s="201" t="s">
        <v>32</v>
      </c>
      <c r="F172" s="162">
        <v>0</v>
      </c>
      <c r="G172" s="162">
        <v>0</v>
      </c>
      <c r="H172" s="162">
        <v>0</v>
      </c>
      <c r="I172" s="162">
        <v>0</v>
      </c>
      <c r="J172" s="162" t="s">
        <v>885</v>
      </c>
      <c r="K172" s="163" t="s">
        <v>885</v>
      </c>
    </row>
    <row r="173" spans="1:11" ht="16.5" customHeight="1">
      <c r="A173" s="229"/>
      <c r="B173" s="230"/>
      <c r="C173" s="158">
        <v>579</v>
      </c>
      <c r="D173" s="186"/>
      <c r="E173" s="201" t="s">
        <v>33</v>
      </c>
      <c r="F173" s="162">
        <v>0</v>
      </c>
      <c r="G173" s="162">
        <v>0</v>
      </c>
      <c r="H173" s="162">
        <v>0</v>
      </c>
      <c r="I173" s="162">
        <v>0</v>
      </c>
      <c r="J173" s="162" t="s">
        <v>885</v>
      </c>
      <c r="K173" s="163" t="s">
        <v>885</v>
      </c>
    </row>
    <row r="174" spans="1:11" ht="19.5" customHeight="1">
      <c r="A174" s="229"/>
      <c r="B174" s="230">
        <v>57</v>
      </c>
      <c r="C174" s="158"/>
      <c r="D174" s="174"/>
      <c r="E174" s="204" t="s">
        <v>34</v>
      </c>
      <c r="F174" s="172">
        <v>0</v>
      </c>
      <c r="G174" s="172">
        <v>0</v>
      </c>
      <c r="H174" s="172">
        <v>0</v>
      </c>
      <c r="I174" s="172">
        <v>0</v>
      </c>
      <c r="J174" s="172" t="s">
        <v>885</v>
      </c>
      <c r="K174" s="173" t="s">
        <v>885</v>
      </c>
    </row>
    <row r="175" spans="1:11" s="156" customFormat="1" ht="18" customHeight="1">
      <c r="A175" s="223"/>
      <c r="B175" s="178"/>
      <c r="C175" s="158">
        <v>590</v>
      </c>
      <c r="D175" s="158"/>
      <c r="E175" s="224" t="s">
        <v>35</v>
      </c>
      <c r="F175" s="162">
        <v>68753.63</v>
      </c>
      <c r="G175" s="162">
        <v>70300</v>
      </c>
      <c r="H175" s="162">
        <v>75483.76</v>
      </c>
      <c r="I175" s="162">
        <v>75481.06</v>
      </c>
      <c r="J175" s="162">
        <v>99.99642307166468</v>
      </c>
      <c r="K175" s="163">
        <v>109.78483608792729</v>
      </c>
    </row>
    <row r="176" spans="1:11" ht="19.5" customHeight="1" thickBot="1">
      <c r="A176" s="223"/>
      <c r="B176" s="178">
        <v>59</v>
      </c>
      <c r="C176" s="245"/>
      <c r="D176" s="203"/>
      <c r="E176" s="244" t="s">
        <v>35</v>
      </c>
      <c r="F176" s="172">
        <v>68753.63</v>
      </c>
      <c r="G176" s="172">
        <v>70300</v>
      </c>
      <c r="H176" s="172">
        <v>75483.76</v>
      </c>
      <c r="I176" s="172">
        <v>75481.06</v>
      </c>
      <c r="J176" s="172">
        <v>99.99642307166468</v>
      </c>
      <c r="K176" s="173">
        <v>109.78483608792729</v>
      </c>
    </row>
    <row r="177" spans="1:11" ht="30" customHeight="1" thickBot="1">
      <c r="A177" s="192">
        <v>5</v>
      </c>
      <c r="B177" s="246"/>
      <c r="C177" s="247"/>
      <c r="D177" s="193"/>
      <c r="E177" s="248" t="s">
        <v>36</v>
      </c>
      <c r="F177" s="197">
        <v>47573356.02</v>
      </c>
      <c r="G177" s="197">
        <v>48129346</v>
      </c>
      <c r="H177" s="197">
        <v>48839934.99999997</v>
      </c>
      <c r="I177" s="197">
        <v>50492443.060000025</v>
      </c>
      <c r="J177" s="197">
        <v>103.38351813940795</v>
      </c>
      <c r="K177" s="198">
        <v>106.13597039227763</v>
      </c>
    </row>
    <row r="178" spans="1:11" ht="30" customHeight="1">
      <c r="A178" s="223"/>
      <c r="B178" s="178"/>
      <c r="C178" s="158">
        <v>611</v>
      </c>
      <c r="D178" s="158"/>
      <c r="E178" s="201" t="s">
        <v>37</v>
      </c>
      <c r="F178" s="162">
        <v>73855.51</v>
      </c>
      <c r="G178" s="162">
        <v>269828</v>
      </c>
      <c r="H178" s="162">
        <v>136381.08</v>
      </c>
      <c r="I178" s="162">
        <v>177919.35</v>
      </c>
      <c r="J178" s="162">
        <v>130.45750187635997</v>
      </c>
      <c r="K178" s="163">
        <v>240.90193135217675</v>
      </c>
    </row>
    <row r="179" spans="1:11" ht="16.5" customHeight="1">
      <c r="A179" s="223"/>
      <c r="B179" s="178"/>
      <c r="C179" s="158">
        <v>612</v>
      </c>
      <c r="D179" s="158"/>
      <c r="E179" s="201" t="s">
        <v>38</v>
      </c>
      <c r="F179" s="162">
        <v>2499336.84</v>
      </c>
      <c r="G179" s="162">
        <v>2536200</v>
      </c>
      <c r="H179" s="162">
        <v>3280998.92</v>
      </c>
      <c r="I179" s="162">
        <v>3893042.1</v>
      </c>
      <c r="J179" s="162">
        <v>118.6541719434641</v>
      </c>
      <c r="K179" s="163">
        <v>155.76300231704664</v>
      </c>
    </row>
    <row r="180" spans="1:11" ht="16.5" customHeight="1">
      <c r="A180" s="223"/>
      <c r="B180" s="178"/>
      <c r="C180" s="158">
        <v>613</v>
      </c>
      <c r="D180" s="158"/>
      <c r="E180" s="201" t="s">
        <v>39</v>
      </c>
      <c r="F180" s="162">
        <v>82.59</v>
      </c>
      <c r="G180" s="162">
        <v>0</v>
      </c>
      <c r="H180" s="162">
        <v>8685</v>
      </c>
      <c r="I180" s="162">
        <v>36383.85</v>
      </c>
      <c r="J180" s="162">
        <v>418.92746113989637</v>
      </c>
      <c r="K180" s="163">
        <v>44053.57791500181</v>
      </c>
    </row>
    <row r="181" spans="1:11" ht="16.5" customHeight="1">
      <c r="A181" s="223"/>
      <c r="B181" s="178">
        <v>61</v>
      </c>
      <c r="C181" s="158"/>
      <c r="D181" s="203"/>
      <c r="E181" s="206" t="s">
        <v>40</v>
      </c>
      <c r="F181" s="172">
        <v>2573274.94</v>
      </c>
      <c r="G181" s="172">
        <v>2806028</v>
      </c>
      <c r="H181" s="172">
        <v>3426065</v>
      </c>
      <c r="I181" s="172">
        <v>4107345.3</v>
      </c>
      <c r="J181" s="172">
        <v>119.88521233543439</v>
      </c>
      <c r="K181" s="173">
        <v>159.6154859379309</v>
      </c>
    </row>
    <row r="182" spans="1:11" ht="18" customHeight="1">
      <c r="A182" s="223"/>
      <c r="B182" s="178"/>
      <c r="C182" s="158">
        <v>620</v>
      </c>
      <c r="D182" s="158"/>
      <c r="E182" s="205" t="s">
        <v>42</v>
      </c>
      <c r="F182" s="162">
        <v>0</v>
      </c>
      <c r="G182" s="162">
        <v>0</v>
      </c>
      <c r="H182" s="162">
        <v>0</v>
      </c>
      <c r="I182" s="162">
        <v>0</v>
      </c>
      <c r="J182" s="162" t="s">
        <v>885</v>
      </c>
      <c r="K182" s="163" t="s">
        <v>885</v>
      </c>
    </row>
    <row r="183" spans="1:11" ht="16.5" customHeight="1">
      <c r="A183" s="223"/>
      <c r="B183" s="178">
        <v>62</v>
      </c>
      <c r="C183" s="158"/>
      <c r="D183" s="203"/>
      <c r="E183" s="206" t="s">
        <v>42</v>
      </c>
      <c r="F183" s="172">
        <v>0</v>
      </c>
      <c r="G183" s="172">
        <v>0</v>
      </c>
      <c r="H183" s="172">
        <v>0</v>
      </c>
      <c r="I183" s="172">
        <v>0</v>
      </c>
      <c r="J183" s="172" t="s">
        <v>885</v>
      </c>
      <c r="K183" s="173" t="s">
        <v>885</v>
      </c>
    </row>
    <row r="184" spans="1:11" s="156" customFormat="1" ht="18" customHeight="1">
      <c r="A184" s="223"/>
      <c r="B184" s="178"/>
      <c r="C184" s="158">
        <v>631</v>
      </c>
      <c r="D184" s="158"/>
      <c r="E184" s="205" t="s">
        <v>43</v>
      </c>
      <c r="F184" s="162">
        <v>104</v>
      </c>
      <c r="G184" s="162">
        <v>0</v>
      </c>
      <c r="H184" s="162">
        <v>0</v>
      </c>
      <c r="I184" s="162">
        <v>200</v>
      </c>
      <c r="J184" s="162" t="s">
        <v>885</v>
      </c>
      <c r="K184" s="163">
        <v>192.30769230769232</v>
      </c>
    </row>
    <row r="185" spans="1:11" s="156" customFormat="1" ht="16.5" customHeight="1">
      <c r="A185" s="223"/>
      <c r="B185" s="178"/>
      <c r="C185" s="158">
        <v>632</v>
      </c>
      <c r="D185" s="158"/>
      <c r="E185" s="205" t="s">
        <v>44</v>
      </c>
      <c r="F185" s="162">
        <v>0</v>
      </c>
      <c r="G185" s="162">
        <v>0</v>
      </c>
      <c r="H185" s="162">
        <v>55</v>
      </c>
      <c r="I185" s="162">
        <v>53</v>
      </c>
      <c r="J185" s="162">
        <v>96.36363636363636</v>
      </c>
      <c r="K185" s="163" t="s">
        <v>885</v>
      </c>
    </row>
    <row r="186" spans="1:11" ht="21">
      <c r="A186" s="223"/>
      <c r="B186" s="178"/>
      <c r="C186" s="158">
        <v>633</v>
      </c>
      <c r="D186" s="158"/>
      <c r="E186" s="201" t="s">
        <v>45</v>
      </c>
      <c r="F186" s="162">
        <v>0</v>
      </c>
      <c r="G186" s="162">
        <v>0</v>
      </c>
      <c r="H186" s="162">
        <v>0</v>
      </c>
      <c r="I186" s="162">
        <v>0</v>
      </c>
      <c r="J186" s="162" t="s">
        <v>885</v>
      </c>
      <c r="K186" s="163" t="s">
        <v>885</v>
      </c>
    </row>
    <row r="187" spans="1:11" ht="16.5" customHeight="1">
      <c r="A187" s="232"/>
      <c r="B187" s="233"/>
      <c r="C187" s="158"/>
      <c r="D187" s="234">
        <v>6335</v>
      </c>
      <c r="E187" s="201" t="s">
        <v>46</v>
      </c>
      <c r="F187" s="162">
        <v>0</v>
      </c>
      <c r="G187" s="162">
        <v>0</v>
      </c>
      <c r="H187" s="162">
        <v>0</v>
      </c>
      <c r="I187" s="162">
        <v>0</v>
      </c>
      <c r="J187" s="162" t="s">
        <v>885</v>
      </c>
      <c r="K187" s="163" t="s">
        <v>885</v>
      </c>
    </row>
    <row r="188" spans="1:11" ht="22.5" customHeight="1">
      <c r="A188" s="232"/>
      <c r="B188" s="233"/>
      <c r="C188" s="158">
        <v>634</v>
      </c>
      <c r="D188" s="234"/>
      <c r="E188" s="201" t="s">
        <v>49</v>
      </c>
      <c r="F188" s="162">
        <v>127651.49</v>
      </c>
      <c r="G188" s="162">
        <v>193540</v>
      </c>
      <c r="H188" s="162">
        <v>251728</v>
      </c>
      <c r="I188" s="162">
        <v>262522.75</v>
      </c>
      <c r="J188" s="162">
        <v>104.28825954999046</v>
      </c>
      <c r="K188" s="163">
        <v>205.65584467521685</v>
      </c>
    </row>
    <row r="189" spans="1:11" s="156" customFormat="1" ht="16.5" customHeight="1">
      <c r="A189" s="223"/>
      <c r="B189" s="178"/>
      <c r="C189" s="158"/>
      <c r="D189" s="180">
        <v>6341</v>
      </c>
      <c r="E189" s="201" t="s">
        <v>50</v>
      </c>
      <c r="F189" s="162">
        <v>126746.49</v>
      </c>
      <c r="G189" s="162">
        <v>193540</v>
      </c>
      <c r="H189" s="162">
        <v>251728</v>
      </c>
      <c r="I189" s="162">
        <v>262522.75</v>
      </c>
      <c r="J189" s="162">
        <v>104.28825954999046</v>
      </c>
      <c r="K189" s="163">
        <v>207.12427618311168</v>
      </c>
    </row>
    <row r="190" spans="1:11" ht="16.5" customHeight="1">
      <c r="A190" s="223"/>
      <c r="B190" s="178"/>
      <c r="C190" s="158"/>
      <c r="D190" s="180">
        <v>6342</v>
      </c>
      <c r="E190" s="201" t="s">
        <v>51</v>
      </c>
      <c r="F190" s="162">
        <v>905</v>
      </c>
      <c r="G190" s="162">
        <v>0</v>
      </c>
      <c r="H190" s="162">
        <v>0</v>
      </c>
      <c r="I190" s="162">
        <v>0</v>
      </c>
      <c r="J190" s="162" t="s">
        <v>885</v>
      </c>
      <c r="K190" s="163">
        <v>0</v>
      </c>
    </row>
    <row r="191" spans="1:11" s="156" customFormat="1" ht="21">
      <c r="A191" s="223"/>
      <c r="B191" s="178"/>
      <c r="C191" s="158"/>
      <c r="D191" s="180">
        <v>6343</v>
      </c>
      <c r="E191" s="201" t="s">
        <v>52</v>
      </c>
      <c r="F191" s="162">
        <v>0</v>
      </c>
      <c r="G191" s="162">
        <v>0</v>
      </c>
      <c r="H191" s="162">
        <v>0</v>
      </c>
      <c r="I191" s="162">
        <v>0</v>
      </c>
      <c r="J191" s="162" t="s">
        <v>885</v>
      </c>
      <c r="K191" s="163" t="s">
        <v>885</v>
      </c>
    </row>
    <row r="192" spans="1:11" s="156" customFormat="1" ht="21">
      <c r="A192" s="223"/>
      <c r="B192" s="178"/>
      <c r="C192" s="158"/>
      <c r="D192" s="180">
        <v>6344</v>
      </c>
      <c r="E192" s="201" t="s">
        <v>53</v>
      </c>
      <c r="F192" s="162">
        <v>0</v>
      </c>
      <c r="G192" s="162">
        <v>0</v>
      </c>
      <c r="H192" s="162">
        <v>0</v>
      </c>
      <c r="I192" s="162">
        <v>0</v>
      </c>
      <c r="J192" s="162" t="s">
        <v>885</v>
      </c>
      <c r="K192" s="163" t="s">
        <v>885</v>
      </c>
    </row>
    <row r="193" spans="1:11" ht="21">
      <c r="A193" s="223"/>
      <c r="B193" s="178"/>
      <c r="C193" s="158"/>
      <c r="D193" s="180">
        <v>6349</v>
      </c>
      <c r="E193" s="201" t="s">
        <v>54</v>
      </c>
      <c r="F193" s="162">
        <v>0</v>
      </c>
      <c r="G193" s="162">
        <v>0</v>
      </c>
      <c r="H193" s="162">
        <v>0</v>
      </c>
      <c r="I193" s="162">
        <v>0</v>
      </c>
      <c r="J193" s="162" t="s">
        <v>885</v>
      </c>
      <c r="K193" s="163" t="s">
        <v>885</v>
      </c>
    </row>
    <row r="194" spans="1:11" ht="16.5" customHeight="1">
      <c r="A194" s="223"/>
      <c r="B194" s="178"/>
      <c r="C194" s="158">
        <v>635</v>
      </c>
      <c r="D194" s="158"/>
      <c r="E194" s="201" t="s">
        <v>55</v>
      </c>
      <c r="F194" s="162">
        <v>95734.13</v>
      </c>
      <c r="G194" s="162">
        <v>41090</v>
      </c>
      <c r="H194" s="162">
        <v>40681</v>
      </c>
      <c r="I194" s="162">
        <v>52508.1</v>
      </c>
      <c r="J194" s="162">
        <v>129.07278582139082</v>
      </c>
      <c r="K194" s="163">
        <v>54.84783744313548</v>
      </c>
    </row>
    <row r="195" spans="1:11" ht="16.5" customHeight="1">
      <c r="A195" s="223"/>
      <c r="B195" s="178"/>
      <c r="C195" s="158">
        <v>636</v>
      </c>
      <c r="D195" s="158"/>
      <c r="E195" s="201" t="s">
        <v>56</v>
      </c>
      <c r="F195" s="162">
        <v>1146624.87</v>
      </c>
      <c r="G195" s="162">
        <v>0</v>
      </c>
      <c r="H195" s="162">
        <v>0</v>
      </c>
      <c r="I195" s="162">
        <v>695406.03</v>
      </c>
      <c r="J195" s="162" t="s">
        <v>885</v>
      </c>
      <c r="K195" s="163">
        <v>60.648085367274476</v>
      </c>
    </row>
    <row r="196" spans="1:11" ht="16.5" customHeight="1">
      <c r="A196" s="223"/>
      <c r="B196" s="178"/>
      <c r="C196" s="158">
        <v>637</v>
      </c>
      <c r="D196" s="158"/>
      <c r="E196" s="201" t="s">
        <v>57</v>
      </c>
      <c r="F196" s="162">
        <v>0</v>
      </c>
      <c r="G196" s="162">
        <v>0</v>
      </c>
      <c r="H196" s="162">
        <v>0</v>
      </c>
      <c r="I196" s="162">
        <v>0</v>
      </c>
      <c r="J196" s="162" t="s">
        <v>885</v>
      </c>
      <c r="K196" s="163" t="s">
        <v>885</v>
      </c>
    </row>
    <row r="197" spans="1:11" ht="16.5" customHeight="1">
      <c r="A197" s="223"/>
      <c r="B197" s="178"/>
      <c r="C197" s="158">
        <v>638</v>
      </c>
      <c r="D197" s="158"/>
      <c r="E197" s="201" t="s">
        <v>58</v>
      </c>
      <c r="F197" s="162">
        <v>0</v>
      </c>
      <c r="G197" s="162">
        <v>0</v>
      </c>
      <c r="H197" s="162">
        <v>0</v>
      </c>
      <c r="I197" s="162">
        <v>0</v>
      </c>
      <c r="J197" s="162" t="s">
        <v>885</v>
      </c>
      <c r="K197" s="163" t="s">
        <v>885</v>
      </c>
    </row>
    <row r="198" spans="1:11" ht="16.5" customHeight="1">
      <c r="A198" s="223"/>
      <c r="B198" s="178">
        <v>63</v>
      </c>
      <c r="C198" s="158"/>
      <c r="D198" s="203"/>
      <c r="E198" s="204" t="s">
        <v>59</v>
      </c>
      <c r="F198" s="172">
        <v>1370114.49</v>
      </c>
      <c r="G198" s="172">
        <v>234630</v>
      </c>
      <c r="H198" s="172">
        <v>292464</v>
      </c>
      <c r="I198" s="172">
        <v>1010689.88</v>
      </c>
      <c r="J198" s="172">
        <v>345.5775343290114</v>
      </c>
      <c r="K198" s="173">
        <v>73.76681929697715</v>
      </c>
    </row>
    <row r="199" spans="1:11" ht="18" customHeight="1">
      <c r="A199" s="223"/>
      <c r="B199" s="178"/>
      <c r="C199" s="158">
        <v>641</v>
      </c>
      <c r="D199" s="158"/>
      <c r="E199" s="201" t="s">
        <v>60</v>
      </c>
      <c r="F199" s="162">
        <v>0</v>
      </c>
      <c r="G199" s="162">
        <v>0</v>
      </c>
      <c r="H199" s="162">
        <v>0</v>
      </c>
      <c r="I199" s="162">
        <v>0</v>
      </c>
      <c r="J199" s="162" t="s">
        <v>885</v>
      </c>
      <c r="K199" s="163" t="s">
        <v>885</v>
      </c>
    </row>
    <row r="200" spans="1:11" ht="23.25" customHeight="1">
      <c r="A200" s="223"/>
      <c r="B200" s="178"/>
      <c r="C200" s="158">
        <v>642</v>
      </c>
      <c r="D200" s="158"/>
      <c r="E200" s="201" t="s">
        <v>61</v>
      </c>
      <c r="F200" s="162">
        <v>0</v>
      </c>
      <c r="G200" s="162">
        <v>0</v>
      </c>
      <c r="H200" s="162">
        <v>0</v>
      </c>
      <c r="I200" s="162">
        <v>0</v>
      </c>
      <c r="J200" s="162" t="s">
        <v>885</v>
      </c>
      <c r="K200" s="163" t="s">
        <v>885</v>
      </c>
    </row>
    <row r="201" spans="1:11" ht="22.5" customHeight="1">
      <c r="A201" s="223"/>
      <c r="B201" s="178"/>
      <c r="C201" s="158">
        <v>643</v>
      </c>
      <c r="D201" s="158"/>
      <c r="E201" s="201" t="s">
        <v>62</v>
      </c>
      <c r="F201" s="162">
        <v>0</v>
      </c>
      <c r="G201" s="162">
        <v>0</v>
      </c>
      <c r="H201" s="162">
        <v>0</v>
      </c>
      <c r="I201" s="162">
        <v>0</v>
      </c>
      <c r="J201" s="162" t="s">
        <v>885</v>
      </c>
      <c r="K201" s="163" t="s">
        <v>885</v>
      </c>
    </row>
    <row r="202" spans="1:11" ht="22.5" customHeight="1">
      <c r="A202" s="223"/>
      <c r="B202" s="178"/>
      <c r="C202" s="158">
        <v>644</v>
      </c>
      <c r="D202" s="158"/>
      <c r="E202" s="201" t="s">
        <v>63</v>
      </c>
      <c r="F202" s="162">
        <v>0</v>
      </c>
      <c r="G202" s="162">
        <v>0</v>
      </c>
      <c r="H202" s="162">
        <v>0</v>
      </c>
      <c r="I202" s="162">
        <v>0</v>
      </c>
      <c r="J202" s="162" t="s">
        <v>885</v>
      </c>
      <c r="K202" s="163" t="s">
        <v>885</v>
      </c>
    </row>
    <row r="203" spans="1:11" ht="22.5" customHeight="1">
      <c r="A203" s="223"/>
      <c r="B203" s="178"/>
      <c r="C203" s="158">
        <v>645</v>
      </c>
      <c r="D203" s="158"/>
      <c r="E203" s="201" t="s">
        <v>64</v>
      </c>
      <c r="F203" s="162">
        <v>0</v>
      </c>
      <c r="G203" s="162">
        <v>0</v>
      </c>
      <c r="H203" s="162">
        <v>0</v>
      </c>
      <c r="I203" s="162">
        <v>0</v>
      </c>
      <c r="J203" s="162" t="s">
        <v>885</v>
      </c>
      <c r="K203" s="163" t="s">
        <v>885</v>
      </c>
    </row>
    <row r="204" spans="1:11" ht="16.5" customHeight="1">
      <c r="A204" s="223"/>
      <c r="B204" s="178"/>
      <c r="C204" s="158">
        <v>646</v>
      </c>
      <c r="D204" s="158"/>
      <c r="E204" s="201" t="s">
        <v>65</v>
      </c>
      <c r="F204" s="162">
        <v>0</v>
      </c>
      <c r="G204" s="162">
        <v>0</v>
      </c>
      <c r="H204" s="162">
        <v>0</v>
      </c>
      <c r="I204" s="162">
        <v>0</v>
      </c>
      <c r="J204" s="162" t="s">
        <v>885</v>
      </c>
      <c r="K204" s="163" t="s">
        <v>885</v>
      </c>
    </row>
    <row r="205" spans="1:11" ht="15.75" customHeight="1">
      <c r="A205" s="223"/>
      <c r="B205" s="178"/>
      <c r="C205" s="158">
        <v>647</v>
      </c>
      <c r="D205" s="158"/>
      <c r="E205" s="201" t="s">
        <v>66</v>
      </c>
      <c r="F205" s="162">
        <v>0</v>
      </c>
      <c r="G205" s="162">
        <v>0</v>
      </c>
      <c r="H205" s="162">
        <v>0</v>
      </c>
      <c r="I205" s="162">
        <v>0</v>
      </c>
      <c r="J205" s="162" t="s">
        <v>885</v>
      </c>
      <c r="K205" s="163" t="s">
        <v>885</v>
      </c>
    </row>
    <row r="206" spans="1:11" ht="16.5" customHeight="1">
      <c r="A206" s="223"/>
      <c r="B206" s="178">
        <v>64</v>
      </c>
      <c r="C206" s="158"/>
      <c r="D206" s="203"/>
      <c r="E206" s="204" t="s">
        <v>67</v>
      </c>
      <c r="F206" s="172">
        <v>0</v>
      </c>
      <c r="G206" s="172">
        <v>0</v>
      </c>
      <c r="H206" s="172">
        <v>0</v>
      </c>
      <c r="I206" s="172">
        <v>0</v>
      </c>
      <c r="J206" s="172" t="s">
        <v>885</v>
      </c>
      <c r="K206" s="173" t="s">
        <v>885</v>
      </c>
    </row>
    <row r="207" spans="1:11" ht="27" customHeight="1">
      <c r="A207" s="229"/>
      <c r="B207" s="230"/>
      <c r="C207" s="158">
        <v>671</v>
      </c>
      <c r="D207" s="186"/>
      <c r="E207" s="201" t="s">
        <v>68</v>
      </c>
      <c r="F207" s="162">
        <v>0</v>
      </c>
      <c r="G207" s="162">
        <v>0</v>
      </c>
      <c r="H207" s="162">
        <v>0</v>
      </c>
      <c r="I207" s="162">
        <v>0</v>
      </c>
      <c r="J207" s="162" t="s">
        <v>885</v>
      </c>
      <c r="K207" s="163" t="s">
        <v>885</v>
      </c>
    </row>
    <row r="208" spans="1:11" s="156" customFormat="1" ht="22.5" customHeight="1">
      <c r="A208" s="229"/>
      <c r="B208" s="230"/>
      <c r="C208" s="158">
        <v>672</v>
      </c>
      <c r="D208" s="186"/>
      <c r="E208" s="201" t="s">
        <v>69</v>
      </c>
      <c r="F208" s="162">
        <v>0</v>
      </c>
      <c r="G208" s="162">
        <v>0</v>
      </c>
      <c r="H208" s="162">
        <v>0</v>
      </c>
      <c r="I208" s="162">
        <v>0</v>
      </c>
      <c r="J208" s="162" t="s">
        <v>885</v>
      </c>
      <c r="K208" s="163" t="s">
        <v>885</v>
      </c>
    </row>
    <row r="209" spans="1:11" ht="22.5" customHeight="1">
      <c r="A209" s="229"/>
      <c r="B209" s="230"/>
      <c r="C209" s="158">
        <v>673</v>
      </c>
      <c r="D209" s="186"/>
      <c r="E209" s="201" t="s">
        <v>70</v>
      </c>
      <c r="F209" s="162">
        <v>0</v>
      </c>
      <c r="G209" s="162">
        <v>0</v>
      </c>
      <c r="H209" s="162">
        <v>0</v>
      </c>
      <c r="I209" s="162">
        <v>0</v>
      </c>
      <c r="J209" s="162" t="s">
        <v>885</v>
      </c>
      <c r="K209" s="163" t="s">
        <v>885</v>
      </c>
    </row>
    <row r="210" spans="1:11" ht="22.5" customHeight="1">
      <c r="A210" s="229"/>
      <c r="B210" s="230"/>
      <c r="C210" s="158">
        <v>674</v>
      </c>
      <c r="D210" s="186"/>
      <c r="E210" s="201" t="s">
        <v>71</v>
      </c>
      <c r="F210" s="162">
        <v>0</v>
      </c>
      <c r="G210" s="162">
        <v>0</v>
      </c>
      <c r="H210" s="162">
        <v>0</v>
      </c>
      <c r="I210" s="162">
        <v>0</v>
      </c>
      <c r="J210" s="162" t="s">
        <v>885</v>
      </c>
      <c r="K210" s="163" t="s">
        <v>885</v>
      </c>
    </row>
    <row r="211" spans="1:11" ht="22.5" customHeight="1">
      <c r="A211" s="229"/>
      <c r="B211" s="230"/>
      <c r="C211" s="158">
        <v>675</v>
      </c>
      <c r="D211" s="186"/>
      <c r="E211" s="201" t="s">
        <v>72</v>
      </c>
      <c r="F211" s="162">
        <v>0</v>
      </c>
      <c r="G211" s="162">
        <v>0</v>
      </c>
      <c r="H211" s="162">
        <v>0</v>
      </c>
      <c r="I211" s="162">
        <v>0</v>
      </c>
      <c r="J211" s="162" t="s">
        <v>885</v>
      </c>
      <c r="K211" s="163" t="s">
        <v>885</v>
      </c>
    </row>
    <row r="212" spans="1:11" ht="22.5" customHeight="1">
      <c r="A212" s="229"/>
      <c r="B212" s="230"/>
      <c r="C212" s="158">
        <v>676</v>
      </c>
      <c r="D212" s="186"/>
      <c r="E212" s="201" t="s">
        <v>73</v>
      </c>
      <c r="F212" s="162">
        <v>0</v>
      </c>
      <c r="G212" s="162">
        <v>0</v>
      </c>
      <c r="H212" s="162">
        <v>0</v>
      </c>
      <c r="I212" s="162">
        <v>0</v>
      </c>
      <c r="J212" s="162" t="s">
        <v>885</v>
      </c>
      <c r="K212" s="163" t="s">
        <v>885</v>
      </c>
    </row>
    <row r="213" spans="1:11" ht="16.5" customHeight="1">
      <c r="A213" s="229"/>
      <c r="B213" s="230"/>
      <c r="C213" s="158">
        <v>679</v>
      </c>
      <c r="D213" s="186"/>
      <c r="E213" s="201" t="s">
        <v>74</v>
      </c>
      <c r="F213" s="162">
        <v>0</v>
      </c>
      <c r="G213" s="162">
        <v>0</v>
      </c>
      <c r="H213" s="162">
        <v>0</v>
      </c>
      <c r="I213" s="162">
        <v>0</v>
      </c>
      <c r="J213" s="162" t="s">
        <v>885</v>
      </c>
      <c r="K213" s="163" t="s">
        <v>885</v>
      </c>
    </row>
    <row r="214" spans="1:11" ht="16.5" customHeight="1">
      <c r="A214" s="229"/>
      <c r="B214" s="230">
        <v>67</v>
      </c>
      <c r="C214" s="158"/>
      <c r="D214" s="186"/>
      <c r="E214" s="204" t="s">
        <v>75</v>
      </c>
      <c r="F214" s="172">
        <v>0</v>
      </c>
      <c r="G214" s="172">
        <v>0</v>
      </c>
      <c r="H214" s="172">
        <v>0</v>
      </c>
      <c r="I214" s="172">
        <v>0</v>
      </c>
      <c r="J214" s="172" t="s">
        <v>885</v>
      </c>
      <c r="K214" s="173" t="s">
        <v>885</v>
      </c>
    </row>
    <row r="215" spans="1:11" ht="18" customHeight="1">
      <c r="A215" s="223"/>
      <c r="B215" s="178"/>
      <c r="C215" s="158">
        <v>690</v>
      </c>
      <c r="D215" s="158"/>
      <c r="E215" s="201" t="s">
        <v>76</v>
      </c>
      <c r="F215" s="162">
        <v>0</v>
      </c>
      <c r="G215" s="162">
        <v>0</v>
      </c>
      <c r="H215" s="162">
        <v>0</v>
      </c>
      <c r="I215" s="162">
        <v>0</v>
      </c>
      <c r="J215" s="162" t="s">
        <v>885</v>
      </c>
      <c r="K215" s="163" t="s">
        <v>885</v>
      </c>
    </row>
    <row r="216" spans="1:11" s="156" customFormat="1" ht="16.5" customHeight="1" thickBot="1">
      <c r="A216" s="223"/>
      <c r="B216" s="178">
        <v>69</v>
      </c>
      <c r="C216" s="158"/>
      <c r="D216" s="203"/>
      <c r="E216" s="204" t="s">
        <v>76</v>
      </c>
      <c r="F216" s="172">
        <v>0</v>
      </c>
      <c r="G216" s="172">
        <v>0</v>
      </c>
      <c r="H216" s="172">
        <v>0</v>
      </c>
      <c r="I216" s="172">
        <v>0</v>
      </c>
      <c r="J216" s="172" t="s">
        <v>885</v>
      </c>
      <c r="K216" s="173" t="s">
        <v>885</v>
      </c>
    </row>
    <row r="217" spans="1:11" s="156" customFormat="1" ht="30" customHeight="1" thickBot="1">
      <c r="A217" s="192">
        <v>6</v>
      </c>
      <c r="B217" s="246"/>
      <c r="C217" s="208"/>
      <c r="D217" s="249"/>
      <c r="E217" s="209" t="s">
        <v>77</v>
      </c>
      <c r="F217" s="197">
        <v>3943389.43</v>
      </c>
      <c r="G217" s="197">
        <v>3040658</v>
      </c>
      <c r="H217" s="197">
        <v>3718529</v>
      </c>
      <c r="I217" s="197">
        <v>5118035.18</v>
      </c>
      <c r="J217" s="197">
        <v>137.63601628493416</v>
      </c>
      <c r="K217" s="198">
        <v>129.78771868341695</v>
      </c>
    </row>
    <row r="218" spans="1:11" ht="34.5" customHeight="1" thickBot="1">
      <c r="A218" s="192">
        <v>5.6</v>
      </c>
      <c r="B218" s="246"/>
      <c r="C218" s="208"/>
      <c r="D218" s="249"/>
      <c r="E218" s="209" t="s">
        <v>78</v>
      </c>
      <c r="F218" s="197">
        <v>51516745.45000001</v>
      </c>
      <c r="G218" s="197">
        <v>51170004</v>
      </c>
      <c r="H218" s="197">
        <v>52558463.99999999</v>
      </c>
      <c r="I218" s="197">
        <v>55610478.240000024</v>
      </c>
      <c r="J218" s="197">
        <v>105.80689390009577</v>
      </c>
      <c r="K218" s="198">
        <v>107.94641189819185</v>
      </c>
    </row>
    <row r="219" spans="1:11" ht="24.75" customHeight="1" thickBot="1">
      <c r="A219" s="250" t="s">
        <v>79</v>
      </c>
      <c r="B219" s="251"/>
      <c r="C219" s="252"/>
      <c r="D219" s="253"/>
      <c r="E219" s="254" t="s">
        <v>80</v>
      </c>
      <c r="F219" s="255">
        <v>-43475451.17000001</v>
      </c>
      <c r="G219" s="255">
        <v>-44026310</v>
      </c>
      <c r="H219" s="255">
        <v>-45414769.99999999</v>
      </c>
      <c r="I219" s="255">
        <v>-44833231.86000002</v>
      </c>
      <c r="J219" s="255" t="s">
        <v>885</v>
      </c>
      <c r="K219" s="256" t="s">
        <v>885</v>
      </c>
    </row>
    <row r="220" spans="1:11" ht="18.75" customHeight="1" thickBot="1">
      <c r="A220" s="146"/>
      <c r="B220" s="146"/>
      <c r="C220" s="146"/>
      <c r="D220" s="146"/>
      <c r="E220" s="257"/>
      <c r="F220" s="258"/>
      <c r="G220" s="258"/>
      <c r="H220" s="258"/>
      <c r="I220" s="258"/>
      <c r="J220" s="258" t="s">
        <v>885</v>
      </c>
      <c r="K220" s="259" t="s">
        <v>885</v>
      </c>
    </row>
    <row r="221" spans="1:11" ht="18.75" customHeight="1" thickBot="1">
      <c r="A221" s="260"/>
      <c r="B221" s="261" t="s">
        <v>81</v>
      </c>
      <c r="C221" s="262"/>
      <c r="D221" s="263"/>
      <c r="E221" s="264" t="s">
        <v>999</v>
      </c>
      <c r="F221" s="265">
        <v>51516745.45</v>
      </c>
      <c r="G221" s="265">
        <v>51170004</v>
      </c>
      <c r="H221" s="265">
        <v>52558464.00000001</v>
      </c>
      <c r="I221" s="265">
        <v>55610478.24000001</v>
      </c>
      <c r="J221" s="265">
        <v>105.80689390009572</v>
      </c>
      <c r="K221" s="266">
        <v>107.94641189819185</v>
      </c>
    </row>
    <row r="222" spans="1:11" ht="12.75" customHeight="1" hidden="1">
      <c r="A222" s="146"/>
      <c r="B222" s="146"/>
      <c r="C222" s="146"/>
      <c r="D222" s="146"/>
      <c r="E222" s="257"/>
      <c r="F222" s="258"/>
      <c r="G222" s="258"/>
      <c r="H222" s="258"/>
      <c r="I222" s="258"/>
      <c r="J222" s="258" t="s">
        <v>885</v>
      </c>
      <c r="K222" s="267" t="s">
        <v>885</v>
      </c>
    </row>
    <row r="223" spans="1:11" ht="18.75" customHeight="1">
      <c r="A223" s="268"/>
      <c r="B223" s="269"/>
      <c r="C223" s="269"/>
      <c r="D223" s="270"/>
      <c r="E223" s="271" t="s">
        <v>82</v>
      </c>
      <c r="F223" s="272"/>
      <c r="G223" s="272"/>
      <c r="H223" s="272"/>
      <c r="I223" s="272"/>
      <c r="J223" s="272" t="s">
        <v>885</v>
      </c>
      <c r="K223" s="273" t="s">
        <v>885</v>
      </c>
    </row>
    <row r="224" spans="1:11" ht="16.5" customHeight="1">
      <c r="A224" s="229"/>
      <c r="B224" s="274"/>
      <c r="C224" s="158"/>
      <c r="D224" s="275">
        <v>8111</v>
      </c>
      <c r="E224" s="276" t="s">
        <v>83</v>
      </c>
      <c r="F224" s="162">
        <v>0</v>
      </c>
      <c r="G224" s="162">
        <v>0</v>
      </c>
      <c r="H224" s="162">
        <v>0</v>
      </c>
      <c r="I224" s="162">
        <v>0</v>
      </c>
      <c r="J224" s="162" t="s">
        <v>885</v>
      </c>
      <c r="K224" s="163" t="s">
        <v>885</v>
      </c>
    </row>
    <row r="225" spans="1:11" ht="25.5" customHeight="1">
      <c r="A225" s="229"/>
      <c r="B225" s="274"/>
      <c r="C225" s="158"/>
      <c r="D225" s="275">
        <v>8112</v>
      </c>
      <c r="E225" s="276" t="s">
        <v>84</v>
      </c>
      <c r="F225" s="162">
        <v>0</v>
      </c>
      <c r="G225" s="162">
        <v>0</v>
      </c>
      <c r="H225" s="162">
        <v>0</v>
      </c>
      <c r="I225" s="162">
        <v>0</v>
      </c>
      <c r="J225" s="162" t="s">
        <v>885</v>
      </c>
      <c r="K225" s="163" t="s">
        <v>885</v>
      </c>
    </row>
    <row r="226" spans="1:11" ht="25.5" customHeight="1">
      <c r="A226" s="229"/>
      <c r="B226" s="274"/>
      <c r="C226" s="158"/>
      <c r="D226" s="275">
        <v>8115</v>
      </c>
      <c r="E226" s="276" t="s">
        <v>85</v>
      </c>
      <c r="F226" s="162">
        <v>0</v>
      </c>
      <c r="G226" s="162">
        <v>0</v>
      </c>
      <c r="H226" s="162">
        <v>0</v>
      </c>
      <c r="I226" s="162">
        <v>0</v>
      </c>
      <c r="J226" s="162" t="s">
        <v>885</v>
      </c>
      <c r="K226" s="163" t="s">
        <v>885</v>
      </c>
    </row>
    <row r="227" spans="1:11" ht="16.5" customHeight="1">
      <c r="A227" s="277"/>
      <c r="B227" s="278"/>
      <c r="C227" s="158">
        <v>811</v>
      </c>
      <c r="D227" s="279"/>
      <c r="E227" s="280" t="s">
        <v>86</v>
      </c>
      <c r="F227" s="162">
        <v>0</v>
      </c>
      <c r="G227" s="162">
        <v>0</v>
      </c>
      <c r="H227" s="162">
        <v>0</v>
      </c>
      <c r="I227" s="162">
        <v>0</v>
      </c>
      <c r="J227" s="162" t="s">
        <v>885</v>
      </c>
      <c r="K227" s="163" t="s">
        <v>885</v>
      </c>
    </row>
    <row r="228" spans="1:11" ht="16.5" customHeight="1">
      <c r="A228" s="277"/>
      <c r="B228" s="278"/>
      <c r="C228" s="158"/>
      <c r="D228" s="279">
        <v>8121</v>
      </c>
      <c r="E228" s="280" t="s">
        <v>87</v>
      </c>
      <c r="F228" s="162">
        <v>0</v>
      </c>
      <c r="G228" s="162">
        <v>0</v>
      </c>
      <c r="H228" s="162">
        <v>0</v>
      </c>
      <c r="I228" s="162">
        <v>0</v>
      </c>
      <c r="J228" s="162" t="s">
        <v>885</v>
      </c>
      <c r="K228" s="163" t="s">
        <v>885</v>
      </c>
    </row>
    <row r="229" spans="1:11" ht="24.75" customHeight="1">
      <c r="A229" s="277"/>
      <c r="B229" s="278"/>
      <c r="C229" s="158"/>
      <c r="D229" s="279">
        <v>8122</v>
      </c>
      <c r="E229" s="280" t="s">
        <v>88</v>
      </c>
      <c r="F229" s="162">
        <v>0</v>
      </c>
      <c r="G229" s="162">
        <v>0</v>
      </c>
      <c r="H229" s="162">
        <v>0</v>
      </c>
      <c r="I229" s="162">
        <v>0</v>
      </c>
      <c r="J229" s="162" t="s">
        <v>885</v>
      </c>
      <c r="K229" s="163" t="s">
        <v>885</v>
      </c>
    </row>
    <row r="230" spans="1:11" s="156" customFormat="1" ht="16.5" customHeight="1">
      <c r="A230" s="277"/>
      <c r="B230" s="278"/>
      <c r="C230" s="158">
        <v>812</v>
      </c>
      <c r="D230" s="279"/>
      <c r="E230" s="280" t="s">
        <v>89</v>
      </c>
      <c r="F230" s="162">
        <v>0</v>
      </c>
      <c r="G230" s="162">
        <v>0</v>
      </c>
      <c r="H230" s="162">
        <v>0</v>
      </c>
      <c r="I230" s="162">
        <v>0</v>
      </c>
      <c r="J230" s="162" t="s">
        <v>885</v>
      </c>
      <c r="K230" s="163" t="s">
        <v>885</v>
      </c>
    </row>
    <row r="231" spans="1:11" s="156" customFormat="1" ht="16.5" customHeight="1">
      <c r="A231" s="277"/>
      <c r="B231" s="278">
        <v>81</v>
      </c>
      <c r="C231" s="158"/>
      <c r="D231" s="279"/>
      <c r="E231" s="281" t="s">
        <v>90</v>
      </c>
      <c r="F231" s="162">
        <v>0</v>
      </c>
      <c r="G231" s="162">
        <v>0</v>
      </c>
      <c r="H231" s="162">
        <v>0</v>
      </c>
      <c r="I231" s="162">
        <v>0</v>
      </c>
      <c r="J231" s="162" t="s">
        <v>885</v>
      </c>
      <c r="K231" s="163" t="s">
        <v>885</v>
      </c>
    </row>
    <row r="232" spans="1:11" s="156" customFormat="1" ht="16.5" customHeight="1">
      <c r="A232" s="277"/>
      <c r="B232" s="278"/>
      <c r="C232" s="158">
        <v>821</v>
      </c>
      <c r="D232" s="279"/>
      <c r="E232" s="280" t="s">
        <v>86</v>
      </c>
      <c r="F232" s="162">
        <v>0</v>
      </c>
      <c r="G232" s="162">
        <v>0</v>
      </c>
      <c r="H232" s="162">
        <v>0</v>
      </c>
      <c r="I232" s="162">
        <v>0</v>
      </c>
      <c r="J232" s="162" t="s">
        <v>885</v>
      </c>
      <c r="K232" s="163" t="s">
        <v>885</v>
      </c>
    </row>
    <row r="233" spans="1:11" s="156" customFormat="1" ht="16.5" customHeight="1">
      <c r="A233" s="277"/>
      <c r="B233" s="278"/>
      <c r="C233" s="158"/>
      <c r="D233" s="279">
        <v>8223</v>
      </c>
      <c r="E233" s="280" t="s">
        <v>91</v>
      </c>
      <c r="F233" s="162">
        <v>0</v>
      </c>
      <c r="G233" s="162">
        <v>0</v>
      </c>
      <c r="H233" s="162">
        <v>0</v>
      </c>
      <c r="I233" s="162">
        <v>0</v>
      </c>
      <c r="J233" s="162" t="s">
        <v>885</v>
      </c>
      <c r="K233" s="163" t="s">
        <v>885</v>
      </c>
    </row>
    <row r="234" spans="1:11" ht="16.5" customHeight="1">
      <c r="A234" s="277"/>
      <c r="B234" s="278"/>
      <c r="C234" s="158">
        <v>822</v>
      </c>
      <c r="D234" s="279"/>
      <c r="E234" s="280" t="s">
        <v>92</v>
      </c>
      <c r="F234" s="162">
        <v>0</v>
      </c>
      <c r="G234" s="162">
        <v>0</v>
      </c>
      <c r="H234" s="162">
        <v>0</v>
      </c>
      <c r="I234" s="162">
        <v>0</v>
      </c>
      <c r="J234" s="162" t="s">
        <v>885</v>
      </c>
      <c r="K234" s="163" t="s">
        <v>885</v>
      </c>
    </row>
    <row r="235" spans="1:11" ht="16.5" customHeight="1">
      <c r="A235" s="277"/>
      <c r="B235" s="278">
        <v>82</v>
      </c>
      <c r="C235" s="158"/>
      <c r="D235" s="279"/>
      <c r="E235" s="281" t="s">
        <v>93</v>
      </c>
      <c r="F235" s="162">
        <v>0</v>
      </c>
      <c r="G235" s="162">
        <v>0</v>
      </c>
      <c r="H235" s="162">
        <v>0</v>
      </c>
      <c r="I235" s="162">
        <v>0</v>
      </c>
      <c r="J235" s="162" t="s">
        <v>885</v>
      </c>
      <c r="K235" s="163" t="s">
        <v>885</v>
      </c>
    </row>
    <row r="236" spans="1:11" ht="16.5" customHeight="1">
      <c r="A236" s="282"/>
      <c r="B236" s="283"/>
      <c r="C236" s="158">
        <v>890</v>
      </c>
      <c r="D236" s="284"/>
      <c r="E236" s="285" t="s">
        <v>94</v>
      </c>
      <c r="F236" s="162">
        <v>0</v>
      </c>
      <c r="G236" s="162">
        <v>0</v>
      </c>
      <c r="H236" s="162">
        <v>0</v>
      </c>
      <c r="I236" s="162">
        <v>0</v>
      </c>
      <c r="J236" s="162" t="s">
        <v>885</v>
      </c>
      <c r="K236" s="163" t="s">
        <v>885</v>
      </c>
    </row>
    <row r="237" spans="1:11" ht="16.5" customHeight="1" thickBot="1">
      <c r="A237" s="286"/>
      <c r="B237" s="287">
        <v>89</v>
      </c>
      <c r="C237" s="288"/>
      <c r="D237" s="289"/>
      <c r="E237" s="290" t="s">
        <v>94</v>
      </c>
      <c r="F237" s="162">
        <v>0</v>
      </c>
      <c r="G237" s="162">
        <v>0</v>
      </c>
      <c r="H237" s="162">
        <v>0</v>
      </c>
      <c r="I237" s="162">
        <v>0</v>
      </c>
      <c r="J237" s="162" t="s">
        <v>885</v>
      </c>
      <c r="K237" s="163" t="s">
        <v>885</v>
      </c>
    </row>
    <row r="238" spans="1:11" ht="30" customHeight="1" thickBot="1">
      <c r="A238" s="291">
        <v>8</v>
      </c>
      <c r="B238" s="292"/>
      <c r="C238" s="293"/>
      <c r="D238" s="294"/>
      <c r="E238" s="295" t="s">
        <v>95</v>
      </c>
      <c r="F238" s="197">
        <v>0</v>
      </c>
      <c r="G238" s="197">
        <v>0</v>
      </c>
      <c r="H238" s="197">
        <v>0</v>
      </c>
      <c r="I238" s="197">
        <v>0</v>
      </c>
      <c r="J238" s="197" t="s">
        <v>885</v>
      </c>
      <c r="K238" s="198" t="s">
        <v>885</v>
      </c>
    </row>
    <row r="239" spans="1:11" ht="10.5" customHeight="1" thickBot="1">
      <c r="A239" s="146"/>
      <c r="B239" s="146"/>
      <c r="C239" s="146"/>
      <c r="D239" s="146"/>
      <c r="E239" s="257"/>
      <c r="F239" s="258"/>
      <c r="G239" s="258"/>
      <c r="H239" s="258"/>
      <c r="I239" s="258"/>
      <c r="J239" s="258" t="s">
        <v>885</v>
      </c>
      <c r="K239" s="259" t="s">
        <v>885</v>
      </c>
    </row>
    <row r="240" spans="1:11" ht="24.75" customHeight="1" thickBot="1">
      <c r="A240" s="260" t="s">
        <v>96</v>
      </c>
      <c r="B240" s="262"/>
      <c r="C240" s="262"/>
      <c r="D240" s="263"/>
      <c r="E240" s="296" t="s">
        <v>97</v>
      </c>
      <c r="F240" s="265">
        <v>-43475451.17000001</v>
      </c>
      <c r="G240" s="265">
        <v>-44026310</v>
      </c>
      <c r="H240" s="265">
        <v>-45414769.99999999</v>
      </c>
      <c r="I240" s="265">
        <v>-44833231.86000002</v>
      </c>
      <c r="J240" s="265" t="s">
        <v>885</v>
      </c>
      <c r="K240" s="266" t="s">
        <v>885</v>
      </c>
    </row>
    <row r="241" spans="1:11" ht="10.5" customHeight="1">
      <c r="A241" s="297"/>
      <c r="B241" s="297"/>
      <c r="C241" s="297"/>
      <c r="D241" s="297"/>
      <c r="E241" s="298"/>
      <c r="F241" s="299"/>
      <c r="G241" s="299"/>
      <c r="H241" s="299"/>
      <c r="I241" s="299"/>
      <c r="J241" s="299" t="s">
        <v>885</v>
      </c>
      <c r="K241" s="300" t="s">
        <v>885</v>
      </c>
    </row>
    <row r="242" spans="1:11" ht="21" customHeight="1" thickBot="1">
      <c r="A242" s="297"/>
      <c r="B242" s="297"/>
      <c r="C242" s="297"/>
      <c r="D242" s="297"/>
      <c r="E242" s="301"/>
      <c r="F242" s="11"/>
      <c r="G242" s="11"/>
      <c r="H242" s="11"/>
      <c r="I242" s="11"/>
      <c r="J242" s="11" t="s">
        <v>885</v>
      </c>
      <c r="K242" s="35" t="s">
        <v>885</v>
      </c>
    </row>
    <row r="243" spans="1:11" ht="30" customHeight="1">
      <c r="A243" s="302"/>
      <c r="B243" s="303"/>
      <c r="C243" s="303"/>
      <c r="D243" s="303"/>
      <c r="E243" s="304" t="s">
        <v>98</v>
      </c>
      <c r="F243" s="305"/>
      <c r="G243" s="305"/>
      <c r="H243" s="305"/>
      <c r="I243" s="305"/>
      <c r="J243" s="305" t="s">
        <v>885</v>
      </c>
      <c r="K243" s="306" t="s">
        <v>885</v>
      </c>
    </row>
    <row r="244" spans="1:11" ht="18" customHeight="1">
      <c r="A244" s="1207" t="s">
        <v>99</v>
      </c>
      <c r="B244" s="1208"/>
      <c r="C244" s="1208"/>
      <c r="D244" s="1209"/>
      <c r="E244" s="307" t="s">
        <v>100</v>
      </c>
      <c r="F244" s="308">
        <v>4875183.04</v>
      </c>
      <c r="G244" s="308">
        <v>5502955</v>
      </c>
      <c r="H244" s="308">
        <v>5486455</v>
      </c>
      <c r="I244" s="308">
        <v>5261044.64</v>
      </c>
      <c r="J244" s="308">
        <v>95.8915117320747</v>
      </c>
      <c r="K244" s="309">
        <v>107.91481256876048</v>
      </c>
    </row>
    <row r="245" spans="1:11" ht="18" customHeight="1">
      <c r="A245" s="1210" t="s">
        <v>101</v>
      </c>
      <c r="B245" s="1211"/>
      <c r="C245" s="1211"/>
      <c r="D245" s="1211"/>
      <c r="E245" s="310" t="s">
        <v>102</v>
      </c>
      <c r="F245" s="166">
        <v>2733184.67</v>
      </c>
      <c r="G245" s="162">
        <v>2901211</v>
      </c>
      <c r="H245" s="162">
        <v>2961211</v>
      </c>
      <c r="I245" s="162">
        <v>2999454.24</v>
      </c>
      <c r="J245" s="162">
        <v>101.29147298183074</v>
      </c>
      <c r="K245" s="163">
        <v>109.74209949743351</v>
      </c>
    </row>
    <row r="246" spans="1:11" ht="18" customHeight="1">
      <c r="A246" s="1212" t="s">
        <v>103</v>
      </c>
      <c r="B246" s="1213"/>
      <c r="C246" s="1213"/>
      <c r="D246" s="1214"/>
      <c r="E246" s="310" t="s">
        <v>104</v>
      </c>
      <c r="F246" s="311">
        <v>2141998.37</v>
      </c>
      <c r="G246" s="311">
        <v>2601744</v>
      </c>
      <c r="H246" s="311">
        <v>2525244</v>
      </c>
      <c r="I246" s="311">
        <v>2261590.4</v>
      </c>
      <c r="J246" s="311">
        <v>89.55928219213668</v>
      </c>
      <c r="K246" s="312">
        <v>105.58319892652392</v>
      </c>
    </row>
    <row r="247" spans="1:11" ht="18" customHeight="1">
      <c r="A247" s="313" t="s">
        <v>105</v>
      </c>
      <c r="B247" s="314"/>
      <c r="C247" s="314"/>
      <c r="D247" s="314"/>
      <c r="E247" s="315" t="s">
        <v>106</v>
      </c>
      <c r="F247" s="162">
        <v>0</v>
      </c>
      <c r="G247" s="162">
        <v>0</v>
      </c>
      <c r="H247" s="162">
        <v>0</v>
      </c>
      <c r="I247" s="162">
        <v>0</v>
      </c>
      <c r="J247" s="162" t="s">
        <v>885</v>
      </c>
      <c r="K247" s="163" t="s">
        <v>885</v>
      </c>
    </row>
    <row r="248" spans="1:11" ht="18" customHeight="1">
      <c r="A248" s="313" t="s">
        <v>107</v>
      </c>
      <c r="B248" s="314"/>
      <c r="C248" s="314"/>
      <c r="D248" s="314"/>
      <c r="E248" s="315" t="s">
        <v>108</v>
      </c>
      <c r="F248" s="162">
        <v>0</v>
      </c>
      <c r="G248" s="162">
        <v>0</v>
      </c>
      <c r="H248" s="162">
        <v>0</v>
      </c>
      <c r="I248" s="162">
        <v>0</v>
      </c>
      <c r="J248" s="162" t="s">
        <v>885</v>
      </c>
      <c r="K248" s="163" t="s">
        <v>885</v>
      </c>
    </row>
    <row r="249" spans="1:11" ht="21.75" customHeight="1">
      <c r="A249" s="277" t="s">
        <v>109</v>
      </c>
      <c r="B249" s="316"/>
      <c r="C249" s="317"/>
      <c r="D249" s="317"/>
      <c r="E249" s="318" t="s">
        <v>110</v>
      </c>
      <c r="F249" s="172">
        <v>0</v>
      </c>
      <c r="G249" s="172">
        <v>0</v>
      </c>
      <c r="H249" s="172">
        <v>0</v>
      </c>
      <c r="I249" s="172">
        <v>0</v>
      </c>
      <c r="J249" s="172" t="s">
        <v>885</v>
      </c>
      <c r="K249" s="173" t="s">
        <v>885</v>
      </c>
    </row>
    <row r="250" spans="1:11" ht="27" customHeight="1">
      <c r="A250" s="1215" t="s">
        <v>111</v>
      </c>
      <c r="B250" s="1216"/>
      <c r="C250" s="1216"/>
      <c r="D250" s="1216"/>
      <c r="E250" s="318" t="s">
        <v>112</v>
      </c>
      <c r="F250" s="319">
        <v>0</v>
      </c>
      <c r="G250" s="320">
        <v>0</v>
      </c>
      <c r="H250" s="321">
        <v>0</v>
      </c>
      <c r="I250" s="321">
        <v>0</v>
      </c>
      <c r="J250" s="321" t="s">
        <v>885</v>
      </c>
      <c r="K250" s="322" t="s">
        <v>885</v>
      </c>
    </row>
    <row r="251" spans="1:11" ht="21.75" customHeight="1">
      <c r="A251" s="323" t="s">
        <v>113</v>
      </c>
      <c r="B251" s="317"/>
      <c r="C251" s="317"/>
      <c r="D251" s="317"/>
      <c r="E251" s="324" t="s">
        <v>114</v>
      </c>
      <c r="F251" s="325">
        <v>0</v>
      </c>
      <c r="G251" s="326">
        <v>0</v>
      </c>
      <c r="H251" s="327">
        <v>0</v>
      </c>
      <c r="I251" s="327">
        <v>0</v>
      </c>
      <c r="J251" s="327" t="s">
        <v>885</v>
      </c>
      <c r="K251" s="328" t="s">
        <v>885</v>
      </c>
    </row>
    <row r="252" spans="1:11" ht="27" customHeight="1">
      <c r="A252" s="329" t="s">
        <v>115</v>
      </c>
      <c r="B252" s="330"/>
      <c r="C252" s="330"/>
      <c r="D252" s="331"/>
      <c r="E252" s="332" t="s">
        <v>116</v>
      </c>
      <c r="F252" s="319">
        <v>0</v>
      </c>
      <c r="G252" s="320">
        <v>0</v>
      </c>
      <c r="H252" s="321">
        <v>0</v>
      </c>
      <c r="I252" s="321">
        <v>0</v>
      </c>
      <c r="J252" s="321" t="s">
        <v>885</v>
      </c>
      <c r="K252" s="322" t="s">
        <v>885</v>
      </c>
    </row>
    <row r="253" spans="1:11" ht="3" customHeight="1" thickBot="1">
      <c r="A253" s="333"/>
      <c r="B253" s="334"/>
      <c r="C253" s="334"/>
      <c r="D253" s="334"/>
      <c r="E253" s="335"/>
      <c r="F253" s="336"/>
      <c r="G253" s="337"/>
      <c r="H253" s="338"/>
      <c r="I253" s="338"/>
      <c r="J253" s="338"/>
      <c r="K253" s="339"/>
    </row>
    <row r="254" spans="1:11" ht="11.25" customHeight="1">
      <c r="A254" s="340"/>
      <c r="B254" s="340"/>
      <c r="C254" s="340"/>
      <c r="D254" s="340"/>
      <c r="E254" s="341"/>
      <c r="F254" s="342"/>
      <c r="G254" s="342"/>
      <c r="H254" s="342"/>
      <c r="I254" s="342"/>
      <c r="J254" s="342"/>
      <c r="K254" s="342"/>
    </row>
    <row r="255" spans="1:5" ht="12.75">
      <c r="A255" s="343"/>
      <c r="B255" s="343"/>
      <c r="C255" s="343"/>
      <c r="D255" s="343"/>
      <c r="E255" t="s">
        <v>117</v>
      </c>
    </row>
    <row r="256" spans="1:5" ht="12.75">
      <c r="A256" s="141" t="s">
        <v>118</v>
      </c>
      <c r="B256" s="343"/>
      <c r="C256" s="343"/>
      <c r="D256" s="343"/>
      <c r="E256" t="s">
        <v>119</v>
      </c>
    </row>
    <row r="257" spans="1:5" ht="12.75">
      <c r="A257" s="141"/>
      <c r="B257" s="344"/>
      <c r="C257" s="344"/>
      <c r="D257" s="344"/>
      <c r="E257" s="345" t="s">
        <v>120</v>
      </c>
    </row>
    <row r="258" spans="1:5" ht="12.75">
      <c r="A258" s="141" t="s">
        <v>121</v>
      </c>
      <c r="B258" s="344"/>
      <c r="C258" s="344"/>
      <c r="D258" s="344"/>
      <c r="E258" s="12" t="s">
        <v>122</v>
      </c>
    </row>
    <row r="259" spans="1:5" ht="12.75">
      <c r="A259" s="141" t="s">
        <v>123</v>
      </c>
      <c r="B259" s="141"/>
      <c r="C259" s="141"/>
      <c r="D259" s="141"/>
      <c r="E259" s="346" t="s">
        <v>124</v>
      </c>
    </row>
    <row r="260" spans="1:5" ht="12.75">
      <c r="A260" s="141" t="s">
        <v>125</v>
      </c>
      <c r="B260" s="141"/>
      <c r="C260" s="141"/>
      <c r="D260" s="141"/>
      <c r="E260" t="s">
        <v>126</v>
      </c>
    </row>
    <row r="261" spans="1:5" ht="12.75">
      <c r="A261" s="141" t="s">
        <v>127</v>
      </c>
      <c r="B261" s="141"/>
      <c r="C261" s="141"/>
      <c r="D261" s="141"/>
      <c r="E261" s="33" t="s">
        <v>128</v>
      </c>
    </row>
    <row r="262" spans="1:5" ht="12.75">
      <c r="A262" s="141" t="s">
        <v>129</v>
      </c>
      <c r="B262" s="141"/>
      <c r="C262" s="141"/>
      <c r="D262" s="141"/>
      <c r="E262" s="33" t="s">
        <v>130</v>
      </c>
    </row>
    <row r="263" spans="1:5" ht="12.75">
      <c r="A263" s="141"/>
      <c r="B263" s="141"/>
      <c r="C263" s="141"/>
      <c r="D263" s="141"/>
      <c r="E263" s="103" t="s">
        <v>131</v>
      </c>
    </row>
    <row r="264" spans="1:5" ht="12.75">
      <c r="A264" s="347"/>
      <c r="B264" s="141"/>
      <c r="C264" s="141"/>
      <c r="D264" s="141"/>
      <c r="E264"/>
    </row>
    <row r="265" spans="1:5" ht="12.75">
      <c r="A265" s="348"/>
      <c r="B265" s="141"/>
      <c r="C265" s="141"/>
      <c r="D265" s="141"/>
      <c r="E265" s="103"/>
    </row>
    <row r="266" spans="1:5" ht="12.75">
      <c r="A266" s="141"/>
      <c r="B266" s="141"/>
      <c r="C266" s="141"/>
      <c r="D266" s="141"/>
      <c r="E266" s="103"/>
    </row>
    <row r="267" spans="1:5" ht="12.75">
      <c r="A267" s="141"/>
      <c r="B267" s="141"/>
      <c r="C267" s="141"/>
      <c r="D267" s="141"/>
      <c r="E267" s="349"/>
    </row>
    <row r="268" spans="1:5" ht="12.75">
      <c r="A268" s="141"/>
      <c r="B268" s="141"/>
      <c r="C268" s="141"/>
      <c r="D268" s="141"/>
      <c r="E268" s="349"/>
    </row>
    <row r="269" spans="1:5" ht="12.75">
      <c r="A269" s="141"/>
      <c r="B269" s="141"/>
      <c r="C269" s="141"/>
      <c r="D269" s="141"/>
      <c r="E269" s="349"/>
    </row>
    <row r="270" spans="1:5" ht="12.75">
      <c r="A270" s="141"/>
      <c r="B270" s="141"/>
      <c r="C270" s="141"/>
      <c r="D270" s="141"/>
      <c r="E270" s="349"/>
    </row>
    <row r="271" spans="1:5" ht="12.75">
      <c r="A271" s="141"/>
      <c r="B271" s="141"/>
      <c r="C271" s="141"/>
      <c r="D271" s="141"/>
      <c r="E271" s="349"/>
    </row>
    <row r="272" spans="1:5" ht="12.75">
      <c r="A272" s="141"/>
      <c r="B272" s="141"/>
      <c r="C272" s="141"/>
      <c r="D272" s="141"/>
      <c r="E272" s="350"/>
    </row>
    <row r="273" spans="1:5" ht="12.75">
      <c r="A273" s="141"/>
      <c r="B273" s="141"/>
      <c r="C273" s="141"/>
      <c r="D273" s="141"/>
      <c r="E273" s="349"/>
    </row>
    <row r="274" spans="1:5" ht="12.75">
      <c r="A274" s="141"/>
      <c r="B274" s="141"/>
      <c r="C274" s="141"/>
      <c r="D274" s="141"/>
      <c r="E274" s="349"/>
    </row>
    <row r="275" spans="1:5" ht="12.75">
      <c r="A275" s="141"/>
      <c r="B275" s="141"/>
      <c r="C275" s="141"/>
      <c r="D275" s="141"/>
      <c r="E275" s="349"/>
    </row>
    <row r="276" spans="1:5" ht="12.75">
      <c r="A276" s="348"/>
      <c r="B276" s="141"/>
      <c r="C276" s="141"/>
      <c r="D276" s="141"/>
      <c r="E276" s="349"/>
    </row>
    <row r="277" spans="1:5" ht="12.75">
      <c r="A277" s="351"/>
      <c r="E277" s="353"/>
    </row>
  </sheetData>
  <mergeCells count="4">
    <mergeCell ref="A244:D244"/>
    <mergeCell ref="A245:D245"/>
    <mergeCell ref="A246:D246"/>
    <mergeCell ref="A250:D250"/>
  </mergeCells>
  <printOptions horizontalCentered="1"/>
  <pageMargins left="0.984251968503937" right="0.7874015748031497" top="0.984251968503937" bottom="0.9055118110236221" header="0.7086614173228347" footer="0.5118110236220472"/>
  <pageSetup fitToHeight="6" fitToWidth="1" horizontalDpi="600" verticalDpi="600" orientation="portrait" paperSize="9" scale="64" r:id="rId1"/>
  <headerFooter alignWithMargins="0">
    <oddHeader>&amp;C&amp;"Arial CE,tučné"&amp;14
&amp;R&amp;"Arial CE,tučné"&amp;12Tabulka č. 1&amp;"Arial CE,obyčejné"&amp;10
Strana   /6</oddHeader>
    <oddFooter>&amp;C&amp;14 
55
</oddFooter>
  </headerFooter>
  <rowBreaks count="1" manualBreakCount="1"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5.625" style="0" customWidth="1"/>
    <col min="2" max="2" width="41.625" style="0" customWidth="1"/>
    <col min="3" max="3" width="8.75390625" style="0" customWidth="1"/>
    <col min="4" max="7" width="16.625" style="0" customWidth="1"/>
    <col min="9" max="9" width="12.50390625" style="0" customWidth="1"/>
  </cols>
  <sheetData>
    <row r="1" spans="1:7" s="52" customFormat="1" ht="21" customHeight="1">
      <c r="A1" s="945" t="s">
        <v>753</v>
      </c>
      <c r="B1" s="946"/>
      <c r="C1" s="946"/>
      <c r="D1" s="946"/>
      <c r="E1" s="946"/>
      <c r="F1" s="946"/>
      <c r="G1" s="947"/>
    </row>
    <row r="2" spans="2:6" ht="11.25" customHeight="1">
      <c r="B2" s="355"/>
      <c r="C2" s="355"/>
      <c r="D2" s="355"/>
      <c r="E2" s="355"/>
      <c r="F2" s="355"/>
    </row>
    <row r="3" spans="1:4" ht="15" customHeight="1">
      <c r="A3" s="356" t="s">
        <v>870</v>
      </c>
      <c r="B3" s="357"/>
      <c r="C3" s="358"/>
      <c r="D3" s="359"/>
    </row>
    <row r="4" spans="1:7" s="54" customFormat="1" ht="24" customHeight="1" thickBot="1">
      <c r="A4" s="941" t="s">
        <v>132</v>
      </c>
      <c r="B4" s="941"/>
      <c r="C4" s="942"/>
      <c r="D4" s="943"/>
      <c r="E4" s="943"/>
      <c r="F4" s="943"/>
      <c r="G4" s="944" t="s">
        <v>871</v>
      </c>
    </row>
    <row r="5" spans="1:7" s="38" customFormat="1" ht="27.75" customHeight="1">
      <c r="A5" s="948" t="s">
        <v>885</v>
      </c>
      <c r="B5" s="949" t="s">
        <v>135</v>
      </c>
      <c r="C5" s="950" t="s">
        <v>136</v>
      </c>
      <c r="D5" s="951" t="s">
        <v>137</v>
      </c>
      <c r="E5" s="952" t="s">
        <v>138</v>
      </c>
      <c r="F5" s="952" t="s">
        <v>774</v>
      </c>
      <c r="G5" s="953" t="s">
        <v>133</v>
      </c>
    </row>
    <row r="6" spans="1:7" s="38" customFormat="1" ht="15" customHeight="1" thickBot="1">
      <c r="A6" s="954"/>
      <c r="B6" s="955"/>
      <c r="C6" s="956"/>
      <c r="D6" s="957">
        <v>1</v>
      </c>
      <c r="E6" s="958">
        <v>2</v>
      </c>
      <c r="F6" s="958">
        <v>3</v>
      </c>
      <c r="G6" s="959">
        <v>4</v>
      </c>
    </row>
    <row r="7" spans="1:7" ht="24.75" customHeight="1">
      <c r="A7" s="360" t="s">
        <v>139</v>
      </c>
      <c r="B7" s="361"/>
      <c r="C7" s="362"/>
      <c r="D7" s="363"/>
      <c r="E7" s="10"/>
      <c r="F7" s="10"/>
      <c r="G7" s="31"/>
    </row>
    <row r="8" spans="1:9" ht="21" customHeight="1">
      <c r="A8" s="364"/>
      <c r="B8" s="365" t="s">
        <v>140</v>
      </c>
      <c r="C8" s="366" t="s">
        <v>141</v>
      </c>
      <c r="D8" s="367">
        <v>7143694</v>
      </c>
      <c r="E8" s="368">
        <v>7143694</v>
      </c>
      <c r="F8" s="368">
        <v>10777246.38</v>
      </c>
      <c r="G8" s="369">
        <v>150.86</v>
      </c>
      <c r="I8" s="370"/>
    </row>
    <row r="9" spans="1:9" ht="21" customHeight="1">
      <c r="A9" s="371"/>
      <c r="B9" s="372" t="s">
        <v>142</v>
      </c>
      <c r="C9" s="373" t="s">
        <v>143</v>
      </c>
      <c r="D9" s="374">
        <v>51170004</v>
      </c>
      <c r="E9" s="375">
        <v>52558464</v>
      </c>
      <c r="F9" s="375">
        <v>55610478.24</v>
      </c>
      <c r="G9" s="376">
        <v>105.81</v>
      </c>
      <c r="I9" s="370"/>
    </row>
    <row r="10" spans="1:7" ht="24.75" customHeight="1">
      <c r="A10" s="377" t="s">
        <v>144</v>
      </c>
      <c r="B10" s="378"/>
      <c r="C10" s="379"/>
      <c r="D10" s="380"/>
      <c r="E10" s="10"/>
      <c r="F10" s="10"/>
      <c r="G10" s="31"/>
    </row>
    <row r="11" spans="1:7" ht="30" customHeight="1">
      <c r="A11" s="381"/>
      <c r="B11" s="382" t="s">
        <v>145</v>
      </c>
      <c r="C11" s="383" t="s">
        <v>146</v>
      </c>
      <c r="D11" s="384">
        <v>24607188</v>
      </c>
      <c r="E11" s="368">
        <v>24156754</v>
      </c>
      <c r="F11" s="368">
        <v>23930625.97</v>
      </c>
      <c r="G11" s="369">
        <v>99.06</v>
      </c>
    </row>
    <row r="12" spans="1:7" ht="18" customHeight="1">
      <c r="A12" s="381"/>
      <c r="B12" s="385" t="s">
        <v>147</v>
      </c>
      <c r="C12" s="383" t="s">
        <v>148</v>
      </c>
      <c r="D12" s="386">
        <v>24057778</v>
      </c>
      <c r="E12" s="387">
        <v>23635416</v>
      </c>
      <c r="F12" s="387">
        <v>23416000.07</v>
      </c>
      <c r="G12" s="388">
        <v>99.07</v>
      </c>
    </row>
    <row r="13" spans="1:7" ht="27.75" customHeight="1">
      <c r="A13" s="381"/>
      <c r="B13" s="389" t="s">
        <v>192</v>
      </c>
      <c r="C13" s="383" t="s">
        <v>193</v>
      </c>
      <c r="D13" s="386">
        <v>8456651</v>
      </c>
      <c r="E13" s="387">
        <v>8309281</v>
      </c>
      <c r="F13" s="387">
        <v>8231991.22</v>
      </c>
      <c r="G13" s="388">
        <v>99.07</v>
      </c>
    </row>
    <row r="14" spans="1:7" ht="27.75" customHeight="1">
      <c r="A14" s="381"/>
      <c r="B14" s="382" t="s">
        <v>194</v>
      </c>
      <c r="C14" s="383" t="s">
        <v>195</v>
      </c>
      <c r="D14" s="386">
        <v>481370</v>
      </c>
      <c r="E14" s="387">
        <v>472926</v>
      </c>
      <c r="F14" s="387">
        <v>468414.67</v>
      </c>
      <c r="G14" s="388">
        <v>99.05</v>
      </c>
    </row>
    <row r="15" spans="1:7" ht="27.75" customHeight="1">
      <c r="A15" s="381"/>
      <c r="B15" s="390" t="s">
        <v>196</v>
      </c>
      <c r="C15" s="383" t="s">
        <v>197</v>
      </c>
      <c r="D15" s="386">
        <v>24222236</v>
      </c>
      <c r="E15" s="387">
        <v>23765918</v>
      </c>
      <c r="F15" s="387">
        <v>23541224.04</v>
      </c>
      <c r="G15" s="388">
        <v>99.05</v>
      </c>
    </row>
    <row r="16" spans="1:7" ht="28.5">
      <c r="A16" s="381"/>
      <c r="B16" s="391" t="s">
        <v>198</v>
      </c>
      <c r="C16" s="383" t="s">
        <v>199</v>
      </c>
      <c r="D16" s="386">
        <v>23684830</v>
      </c>
      <c r="E16" s="387">
        <v>23258788</v>
      </c>
      <c r="F16" s="387">
        <v>23039384.4</v>
      </c>
      <c r="G16" s="388">
        <v>99.06</v>
      </c>
    </row>
    <row r="17" spans="1:7" ht="18" customHeight="1">
      <c r="A17" s="381"/>
      <c r="B17" s="385" t="s">
        <v>200</v>
      </c>
      <c r="C17" s="383" t="s">
        <v>201</v>
      </c>
      <c r="D17" s="386">
        <v>12070</v>
      </c>
      <c r="E17" s="387">
        <v>13278</v>
      </c>
      <c r="F17" s="387">
        <v>29568.61</v>
      </c>
      <c r="G17" s="388">
        <v>222.69</v>
      </c>
    </row>
    <row r="18" spans="1:7" ht="18" customHeight="1">
      <c r="A18" s="381"/>
      <c r="B18" s="392" t="s">
        <v>202</v>
      </c>
      <c r="C18" s="383" t="s">
        <v>203</v>
      </c>
      <c r="D18" s="386">
        <v>1820</v>
      </c>
      <c r="E18" s="387">
        <v>1820</v>
      </c>
      <c r="F18" s="387">
        <v>15018.64</v>
      </c>
      <c r="G18" s="388">
        <v>825.2</v>
      </c>
    </row>
    <row r="19" spans="1:7" ht="18" customHeight="1">
      <c r="A19" s="381"/>
      <c r="B19" s="392" t="s">
        <v>204</v>
      </c>
      <c r="C19" s="383" t="s">
        <v>205</v>
      </c>
      <c r="D19" s="386">
        <v>10250</v>
      </c>
      <c r="E19" s="387">
        <v>11458</v>
      </c>
      <c r="F19" s="387">
        <v>14549.97</v>
      </c>
      <c r="G19" s="388">
        <v>126.99</v>
      </c>
    </row>
    <row r="20" spans="1:7" ht="18" customHeight="1">
      <c r="A20" s="381"/>
      <c r="B20" s="393" t="s">
        <v>206</v>
      </c>
      <c r="C20" s="383" t="s">
        <v>207</v>
      </c>
      <c r="D20" s="386"/>
      <c r="E20" s="387"/>
      <c r="F20" s="387"/>
      <c r="G20" s="388"/>
    </row>
    <row r="21" spans="1:7" ht="18" customHeight="1">
      <c r="A21" s="381"/>
      <c r="B21" s="393" t="s">
        <v>208</v>
      </c>
      <c r="C21" s="383" t="s">
        <v>209</v>
      </c>
      <c r="D21" s="386">
        <v>10000</v>
      </c>
      <c r="E21" s="387">
        <v>10000</v>
      </c>
      <c r="F21" s="387">
        <v>5094.17</v>
      </c>
      <c r="G21" s="388">
        <v>50.94</v>
      </c>
    </row>
    <row r="22" spans="1:7" ht="18" customHeight="1">
      <c r="A22" s="381"/>
      <c r="B22" s="393" t="s">
        <v>210</v>
      </c>
      <c r="C22" s="383" t="s">
        <v>211</v>
      </c>
      <c r="D22" s="386"/>
      <c r="E22" s="387"/>
      <c r="F22" s="387">
        <v>20393.07</v>
      </c>
      <c r="G22" s="388"/>
    </row>
    <row r="23" spans="1:7" ht="18" customHeight="1">
      <c r="A23" s="381"/>
      <c r="B23" s="393" t="s">
        <v>212</v>
      </c>
      <c r="C23" s="383" t="s">
        <v>213</v>
      </c>
      <c r="D23" s="386"/>
      <c r="E23" s="387"/>
      <c r="F23" s="387"/>
      <c r="G23" s="388"/>
    </row>
    <row r="24" spans="1:7" ht="18" customHeight="1">
      <c r="A24" s="381"/>
      <c r="B24" s="394" t="s">
        <v>214</v>
      </c>
      <c r="C24" s="383" t="s">
        <v>215</v>
      </c>
      <c r="D24" s="386">
        <v>2901211</v>
      </c>
      <c r="E24" s="387">
        <v>2961211</v>
      </c>
      <c r="F24" s="387">
        <v>2999454.24</v>
      </c>
      <c r="G24" s="388">
        <v>101.29</v>
      </c>
    </row>
    <row r="25" spans="1:7" ht="18" customHeight="1">
      <c r="A25" s="381"/>
      <c r="B25" s="394" t="s">
        <v>216</v>
      </c>
      <c r="C25" s="383" t="s">
        <v>217</v>
      </c>
      <c r="D25" s="386">
        <v>2601744</v>
      </c>
      <c r="E25" s="387">
        <v>2525244</v>
      </c>
      <c r="F25" s="387">
        <v>2261590.4</v>
      </c>
      <c r="G25" s="388">
        <v>89.56</v>
      </c>
    </row>
    <row r="26" spans="1:7" ht="27.75" customHeight="1">
      <c r="A26" s="381"/>
      <c r="B26" s="394" t="s">
        <v>218</v>
      </c>
      <c r="C26" s="383" t="s">
        <v>219</v>
      </c>
      <c r="D26" s="386">
        <v>16644558</v>
      </c>
      <c r="E26" s="387">
        <v>16135504</v>
      </c>
      <c r="F26" s="387">
        <v>15907212.43</v>
      </c>
      <c r="G26" s="388">
        <v>98.59</v>
      </c>
    </row>
    <row r="27" spans="1:7" ht="27.75" customHeight="1">
      <c r="A27" s="381"/>
      <c r="B27" s="394" t="s">
        <v>220</v>
      </c>
      <c r="C27" s="383" t="s">
        <v>221</v>
      </c>
      <c r="D27" s="386">
        <v>3364836</v>
      </c>
      <c r="E27" s="387">
        <v>3378993</v>
      </c>
      <c r="F27" s="387">
        <v>3397096.17</v>
      </c>
      <c r="G27" s="388">
        <v>100.54</v>
      </c>
    </row>
    <row r="28" spans="1:7" ht="18" customHeight="1">
      <c r="A28" s="381"/>
      <c r="B28" s="394" t="s">
        <v>222</v>
      </c>
      <c r="C28" s="383" t="s">
        <v>223</v>
      </c>
      <c r="D28" s="386"/>
      <c r="E28" s="387">
        <v>32425</v>
      </c>
      <c r="F28" s="387">
        <v>20923.34</v>
      </c>
      <c r="G28" s="388">
        <v>64.53</v>
      </c>
    </row>
    <row r="29" spans="1:7" ht="27.75" customHeight="1">
      <c r="A29" s="381"/>
      <c r="B29" s="394" t="s">
        <v>224</v>
      </c>
      <c r="C29" s="383" t="s">
        <v>225</v>
      </c>
      <c r="D29" s="386">
        <v>3900</v>
      </c>
      <c r="E29" s="387">
        <v>61598</v>
      </c>
      <c r="F29" s="387">
        <v>71413.95</v>
      </c>
      <c r="G29" s="388">
        <v>115.94</v>
      </c>
    </row>
    <row r="30" spans="1:7" ht="18" customHeight="1">
      <c r="A30" s="381"/>
      <c r="B30" s="394" t="s">
        <v>226</v>
      </c>
      <c r="C30" s="383" t="s">
        <v>227</v>
      </c>
      <c r="D30" s="386"/>
      <c r="E30" s="387">
        <v>121988</v>
      </c>
      <c r="F30" s="387">
        <v>121947.9</v>
      </c>
      <c r="G30" s="388">
        <v>99.97</v>
      </c>
    </row>
    <row r="31" spans="1:7" ht="27.75" customHeight="1">
      <c r="A31" s="381"/>
      <c r="B31" s="394" t="s">
        <v>228</v>
      </c>
      <c r="C31" s="383" t="s">
        <v>229</v>
      </c>
      <c r="D31" s="386">
        <v>1559</v>
      </c>
      <c r="E31" s="387">
        <v>39554</v>
      </c>
      <c r="F31" s="387">
        <v>46125.53</v>
      </c>
      <c r="G31" s="388">
        <v>116.61</v>
      </c>
    </row>
    <row r="32" spans="1:7" ht="18" customHeight="1">
      <c r="A32" s="381"/>
      <c r="B32" s="394" t="s">
        <v>230</v>
      </c>
      <c r="C32" s="383" t="s">
        <v>231</v>
      </c>
      <c r="D32" s="386">
        <v>1063</v>
      </c>
      <c r="E32" s="387">
        <v>1063</v>
      </c>
      <c r="F32" s="387">
        <v>1014.48</v>
      </c>
      <c r="G32" s="388">
        <v>95.44</v>
      </c>
    </row>
    <row r="33" spans="1:7" ht="27.75" customHeight="1">
      <c r="A33" s="381"/>
      <c r="B33" s="395" t="s">
        <v>232</v>
      </c>
      <c r="C33" s="383" t="s">
        <v>233</v>
      </c>
      <c r="D33" s="386">
        <v>3865</v>
      </c>
      <c r="E33" s="396">
        <v>3865</v>
      </c>
      <c r="F33" s="396">
        <v>4794.04</v>
      </c>
      <c r="G33" s="397">
        <v>124.04</v>
      </c>
    </row>
    <row r="34" spans="1:7" ht="18" customHeight="1">
      <c r="A34" s="381"/>
      <c r="B34" s="398" t="s">
        <v>234</v>
      </c>
      <c r="C34" s="383" t="s">
        <v>235</v>
      </c>
      <c r="D34" s="386">
        <v>3865</v>
      </c>
      <c r="E34" s="387">
        <v>3865</v>
      </c>
      <c r="F34" s="387">
        <v>4794.04</v>
      </c>
      <c r="G34" s="388">
        <v>124.04</v>
      </c>
    </row>
    <row r="35" spans="1:7" ht="27.75" customHeight="1">
      <c r="A35" s="381"/>
      <c r="B35" s="398" t="s">
        <v>236</v>
      </c>
      <c r="C35" s="383" t="s">
        <v>237</v>
      </c>
      <c r="D35" s="386">
        <v>3823</v>
      </c>
      <c r="E35" s="387">
        <v>4083</v>
      </c>
      <c r="F35" s="387">
        <v>14625.72</v>
      </c>
      <c r="G35" s="388">
        <v>358.21</v>
      </c>
    </row>
    <row r="36" spans="1:9" ht="27.75" customHeight="1">
      <c r="A36" s="381"/>
      <c r="B36" s="399" t="s">
        <v>238</v>
      </c>
      <c r="C36" s="383" t="s">
        <v>239</v>
      </c>
      <c r="D36" s="386">
        <v>3823</v>
      </c>
      <c r="E36" s="387">
        <v>4083</v>
      </c>
      <c r="F36" s="387">
        <v>14625.72</v>
      </c>
      <c r="G36" s="388">
        <v>358.21</v>
      </c>
      <c r="I36" s="370"/>
    </row>
    <row r="37" spans="1:7" ht="18" customHeight="1">
      <c r="A37" s="381"/>
      <c r="B37" s="399" t="s">
        <v>240</v>
      </c>
      <c r="C37" s="383" t="s">
        <v>241</v>
      </c>
      <c r="D37" s="386">
        <v>3823</v>
      </c>
      <c r="E37" s="387">
        <v>4083</v>
      </c>
      <c r="F37" s="387">
        <v>3830.85</v>
      </c>
      <c r="G37" s="388">
        <v>93.82</v>
      </c>
    </row>
    <row r="38" spans="1:7" ht="18" customHeight="1">
      <c r="A38" s="381"/>
      <c r="B38" s="399" t="s">
        <v>242</v>
      </c>
      <c r="C38" s="383" t="s">
        <v>243</v>
      </c>
      <c r="D38" s="386"/>
      <c r="E38" s="387"/>
      <c r="F38" s="387">
        <v>10794.87</v>
      </c>
      <c r="G38" s="388"/>
    </row>
    <row r="39" spans="1:7" ht="18" customHeight="1">
      <c r="A39" s="381"/>
      <c r="B39" s="394" t="s">
        <v>244</v>
      </c>
      <c r="C39" s="383" t="s">
        <v>245</v>
      </c>
      <c r="D39" s="386"/>
      <c r="E39" s="387"/>
      <c r="F39" s="387">
        <v>1098.73</v>
      </c>
      <c r="G39" s="388"/>
    </row>
    <row r="40" spans="1:7" ht="18" customHeight="1">
      <c r="A40" s="381"/>
      <c r="B40" s="398" t="s">
        <v>246</v>
      </c>
      <c r="C40" s="383" t="s">
        <v>247</v>
      </c>
      <c r="D40" s="386"/>
      <c r="E40" s="387"/>
      <c r="F40" s="387">
        <v>1098.73</v>
      </c>
      <c r="G40" s="388"/>
    </row>
    <row r="41" spans="1:7" ht="18" customHeight="1">
      <c r="A41" s="381"/>
      <c r="B41" s="398" t="s">
        <v>248</v>
      </c>
      <c r="C41" s="383" t="s">
        <v>249</v>
      </c>
      <c r="D41" s="386"/>
      <c r="E41" s="387"/>
      <c r="F41" s="387"/>
      <c r="G41" s="388"/>
    </row>
    <row r="42" spans="1:7" ht="18" customHeight="1">
      <c r="A42" s="381"/>
      <c r="B42" s="394" t="s">
        <v>250</v>
      </c>
      <c r="C42" s="383" t="s">
        <v>251</v>
      </c>
      <c r="D42" s="386"/>
      <c r="E42" s="387">
        <v>755</v>
      </c>
      <c r="F42" s="387">
        <v>12558.8</v>
      </c>
      <c r="G42" s="388">
        <v>1663.42</v>
      </c>
    </row>
    <row r="43" spans="1:7" ht="18" customHeight="1">
      <c r="A43" s="381"/>
      <c r="B43" s="398" t="s">
        <v>246</v>
      </c>
      <c r="C43" s="383" t="s">
        <v>252</v>
      </c>
      <c r="D43" s="386"/>
      <c r="E43" s="387">
        <v>755</v>
      </c>
      <c r="F43" s="387">
        <v>689.4</v>
      </c>
      <c r="G43" s="388">
        <v>91.31</v>
      </c>
    </row>
    <row r="44" spans="1:7" ht="18" customHeight="1">
      <c r="A44" s="400"/>
      <c r="B44" s="401" t="s">
        <v>248</v>
      </c>
      <c r="C44" s="402" t="s">
        <v>253</v>
      </c>
      <c r="D44" s="403"/>
      <c r="E44" s="404"/>
      <c r="F44" s="404">
        <v>11869.4</v>
      </c>
      <c r="G44" s="405"/>
    </row>
    <row r="45" spans="1:7" ht="39.75" customHeight="1">
      <c r="A45" s="381"/>
      <c r="B45" s="406" t="s">
        <v>254</v>
      </c>
      <c r="C45" s="383" t="s">
        <v>255</v>
      </c>
      <c r="D45" s="386"/>
      <c r="E45" s="396"/>
      <c r="F45" s="396"/>
      <c r="G45" s="397"/>
    </row>
    <row r="46" spans="1:7" ht="18" customHeight="1">
      <c r="A46" s="381"/>
      <c r="B46" s="398" t="s">
        <v>256</v>
      </c>
      <c r="C46" s="383" t="s">
        <v>257</v>
      </c>
      <c r="D46" s="386"/>
      <c r="E46" s="387"/>
      <c r="F46" s="387"/>
      <c r="G46" s="388"/>
    </row>
    <row r="47" spans="1:7" ht="18" customHeight="1">
      <c r="A47" s="381"/>
      <c r="B47" s="398" t="s">
        <v>240</v>
      </c>
      <c r="C47" s="383" t="s">
        <v>258</v>
      </c>
      <c r="D47" s="386"/>
      <c r="E47" s="387"/>
      <c r="F47" s="387"/>
      <c r="G47" s="388"/>
    </row>
    <row r="48" spans="1:7" ht="27.75" customHeight="1">
      <c r="A48" s="381"/>
      <c r="B48" s="398" t="s">
        <v>259</v>
      </c>
      <c r="C48" s="383" t="s">
        <v>260</v>
      </c>
      <c r="D48" s="386"/>
      <c r="E48" s="387"/>
      <c r="F48" s="387"/>
      <c r="G48" s="388"/>
    </row>
    <row r="49" spans="1:7" ht="27.75" customHeight="1">
      <c r="A49" s="381"/>
      <c r="B49" s="398" t="s">
        <v>261</v>
      </c>
      <c r="C49" s="383" t="s">
        <v>262</v>
      </c>
      <c r="D49" s="386"/>
      <c r="E49" s="387"/>
      <c r="F49" s="387"/>
      <c r="G49" s="388"/>
    </row>
    <row r="50" spans="1:7" ht="18" customHeight="1">
      <c r="A50" s="381"/>
      <c r="B50" s="398" t="s">
        <v>240</v>
      </c>
      <c r="C50" s="383" t="s">
        <v>263</v>
      </c>
      <c r="D50" s="386"/>
      <c r="E50" s="387"/>
      <c r="F50" s="387"/>
      <c r="G50" s="388"/>
    </row>
    <row r="51" spans="1:7" ht="27.75" customHeight="1">
      <c r="A51" s="400"/>
      <c r="B51" s="401" t="s">
        <v>259</v>
      </c>
      <c r="C51" s="407" t="s">
        <v>264</v>
      </c>
      <c r="D51" s="403"/>
      <c r="E51" s="404"/>
      <c r="F51" s="404"/>
      <c r="G51" s="405"/>
    </row>
    <row r="52" spans="1:7" ht="24.75" customHeight="1">
      <c r="A52" s="377" t="s">
        <v>265</v>
      </c>
      <c r="B52" s="378"/>
      <c r="C52" s="379"/>
      <c r="D52" s="380"/>
      <c r="E52" s="10"/>
      <c r="F52" s="10"/>
      <c r="G52" s="31"/>
    </row>
    <row r="53" spans="1:7" ht="30" customHeight="1">
      <c r="A53" s="408"/>
      <c r="B53" s="409" t="s">
        <v>266</v>
      </c>
      <c r="C53" s="410" t="s">
        <v>267</v>
      </c>
      <c r="D53" s="384">
        <v>6803194</v>
      </c>
      <c r="E53" s="368">
        <v>6803194</v>
      </c>
      <c r="F53" s="368">
        <v>6551026.94</v>
      </c>
      <c r="G53" s="369">
        <v>96.29</v>
      </c>
    </row>
    <row r="54" spans="1:7" ht="18" customHeight="1">
      <c r="A54" s="411"/>
      <c r="B54" s="412" t="s">
        <v>268</v>
      </c>
      <c r="C54" s="413" t="s">
        <v>269</v>
      </c>
      <c r="D54" s="414">
        <v>5602631</v>
      </c>
      <c r="E54" s="387">
        <v>5602631</v>
      </c>
      <c r="F54" s="387">
        <v>5394329.31</v>
      </c>
      <c r="G54" s="388">
        <v>96.28</v>
      </c>
    </row>
    <row r="55" spans="1:7" ht="27.75" customHeight="1">
      <c r="A55" s="408"/>
      <c r="B55" s="415" t="s">
        <v>270</v>
      </c>
      <c r="C55" s="413" t="s">
        <v>271</v>
      </c>
      <c r="D55" s="414">
        <v>340500</v>
      </c>
      <c r="E55" s="387">
        <v>340500</v>
      </c>
      <c r="F55" s="387">
        <v>4226219.44</v>
      </c>
      <c r="G55" s="388">
        <v>1241.18</v>
      </c>
    </row>
    <row r="56" spans="1:7" ht="27.75" customHeight="1">
      <c r="A56" s="408"/>
      <c r="B56" s="415" t="s">
        <v>272</v>
      </c>
      <c r="C56" s="413" t="s">
        <v>273</v>
      </c>
      <c r="D56" s="414"/>
      <c r="E56" s="387"/>
      <c r="F56" s="387"/>
      <c r="G56" s="388"/>
    </row>
    <row r="57" spans="1:7" ht="27.75" customHeight="1">
      <c r="A57" s="408"/>
      <c r="B57" s="415" t="s">
        <v>274</v>
      </c>
      <c r="C57" s="413" t="s">
        <v>275</v>
      </c>
      <c r="D57" s="414"/>
      <c r="E57" s="387"/>
      <c r="F57" s="387"/>
      <c r="G57" s="388"/>
    </row>
    <row r="58" spans="1:7" ht="18" customHeight="1">
      <c r="A58" s="408"/>
      <c r="B58" s="415" t="s">
        <v>276</v>
      </c>
      <c r="C58" s="413" t="s">
        <v>277</v>
      </c>
      <c r="D58" s="414"/>
      <c r="E58" s="387"/>
      <c r="F58" s="387"/>
      <c r="G58" s="388"/>
    </row>
    <row r="59" spans="1:7" ht="27">
      <c r="A59" s="408"/>
      <c r="B59" s="415" t="s">
        <v>278</v>
      </c>
      <c r="C59" s="413" t="s">
        <v>279</v>
      </c>
      <c r="D59" s="414"/>
      <c r="E59" s="387"/>
      <c r="F59" s="387"/>
      <c r="G59" s="388"/>
    </row>
    <row r="60" spans="1:7" ht="27">
      <c r="A60" s="408"/>
      <c r="B60" s="415" t="s">
        <v>280</v>
      </c>
      <c r="C60" s="413" t="s">
        <v>281</v>
      </c>
      <c r="D60" s="414"/>
      <c r="E60" s="387"/>
      <c r="F60" s="387"/>
      <c r="G60" s="388"/>
    </row>
    <row r="61" spans="1:7" ht="27.75" customHeight="1">
      <c r="A61" s="408"/>
      <c r="B61" s="415" t="s">
        <v>282</v>
      </c>
      <c r="C61" s="413" t="s">
        <v>283</v>
      </c>
      <c r="D61" s="414"/>
      <c r="E61" s="387"/>
      <c r="F61" s="387"/>
      <c r="G61" s="388"/>
    </row>
    <row r="62" spans="1:7" ht="27.75" customHeight="1">
      <c r="A62" s="408"/>
      <c r="B62" s="415" t="s">
        <v>284</v>
      </c>
      <c r="C62" s="413" t="s">
        <v>285</v>
      </c>
      <c r="D62" s="414"/>
      <c r="E62" s="387"/>
      <c r="F62" s="387"/>
      <c r="G62" s="388"/>
    </row>
    <row r="63" spans="1:7" ht="39.75">
      <c r="A63" s="408"/>
      <c r="B63" s="416" t="s">
        <v>286</v>
      </c>
      <c r="C63" s="417" t="s">
        <v>287</v>
      </c>
      <c r="D63" s="403"/>
      <c r="E63" s="404"/>
      <c r="F63" s="404"/>
      <c r="G63" s="405"/>
    </row>
    <row r="64" spans="1:7" ht="24.75" customHeight="1">
      <c r="A64" s="377" t="s">
        <v>288</v>
      </c>
      <c r="B64" s="378"/>
      <c r="C64" s="379"/>
      <c r="D64" s="380"/>
      <c r="E64" s="10"/>
      <c r="F64" s="10"/>
      <c r="G64" s="31"/>
    </row>
    <row r="65" spans="1:7" ht="21.75" customHeight="1">
      <c r="A65" s="381"/>
      <c r="B65" s="382" t="s">
        <v>289</v>
      </c>
      <c r="C65" s="383" t="s">
        <v>290</v>
      </c>
      <c r="D65" s="384">
        <v>32476304</v>
      </c>
      <c r="E65" s="368">
        <v>32794964</v>
      </c>
      <c r="F65" s="368">
        <v>33487656.03</v>
      </c>
      <c r="G65" s="369">
        <v>102.11</v>
      </c>
    </row>
    <row r="66" spans="1:7" ht="27.75" customHeight="1">
      <c r="A66" s="381"/>
      <c r="B66" s="418" t="s">
        <v>291</v>
      </c>
      <c r="C66" s="383" t="s">
        <v>292</v>
      </c>
      <c r="D66" s="414">
        <v>7387347</v>
      </c>
      <c r="E66" s="387">
        <v>7568182</v>
      </c>
      <c r="F66" s="387">
        <v>7870937.52</v>
      </c>
      <c r="G66" s="388">
        <v>104</v>
      </c>
    </row>
    <row r="67" spans="1:7" ht="27.75" customHeight="1">
      <c r="A67" s="381"/>
      <c r="B67" s="418" t="s">
        <v>293</v>
      </c>
      <c r="C67" s="383" t="s">
        <v>294</v>
      </c>
      <c r="D67" s="414">
        <v>8600967</v>
      </c>
      <c r="E67" s="387">
        <v>9285554</v>
      </c>
      <c r="F67" s="387">
        <v>9238964.39</v>
      </c>
      <c r="G67" s="388">
        <v>99.5</v>
      </c>
    </row>
    <row r="68" spans="1:7" ht="27.75" customHeight="1">
      <c r="A68" s="381"/>
      <c r="B68" s="418" t="s">
        <v>295</v>
      </c>
      <c r="C68" s="383" t="s">
        <v>296</v>
      </c>
      <c r="D68" s="414">
        <v>928936</v>
      </c>
      <c r="E68" s="387">
        <v>959058</v>
      </c>
      <c r="F68" s="387">
        <v>938415.92</v>
      </c>
      <c r="G68" s="388">
        <v>97.85</v>
      </c>
    </row>
    <row r="69" spans="1:7" ht="19.5" customHeight="1">
      <c r="A69" s="381"/>
      <c r="B69" s="418" t="s">
        <v>297</v>
      </c>
      <c r="C69" s="383" t="s">
        <v>298</v>
      </c>
      <c r="D69" s="414">
        <v>779006</v>
      </c>
      <c r="E69" s="387">
        <v>797427</v>
      </c>
      <c r="F69" s="387">
        <v>805557.23</v>
      </c>
      <c r="G69" s="388">
        <v>101.02</v>
      </c>
    </row>
    <row r="70" spans="1:7" ht="27.75" customHeight="1">
      <c r="A70" s="381"/>
      <c r="B70" s="418" t="s">
        <v>299</v>
      </c>
      <c r="C70" s="383" t="s">
        <v>300</v>
      </c>
      <c r="D70" s="414">
        <v>319039</v>
      </c>
      <c r="E70" s="387">
        <v>388873</v>
      </c>
      <c r="F70" s="387">
        <v>426021.61</v>
      </c>
      <c r="G70" s="388">
        <v>109.55</v>
      </c>
    </row>
    <row r="71" spans="1:7" ht="27.75" customHeight="1">
      <c r="A71" s="381"/>
      <c r="B71" s="418" t="s">
        <v>301</v>
      </c>
      <c r="C71" s="383" t="s">
        <v>302</v>
      </c>
      <c r="D71" s="414">
        <v>678405</v>
      </c>
      <c r="E71" s="387">
        <v>764406</v>
      </c>
      <c r="F71" s="387">
        <v>776233.1</v>
      </c>
      <c r="G71" s="388">
        <v>101.55</v>
      </c>
    </row>
    <row r="72" spans="1:7" ht="27.75" customHeight="1">
      <c r="A72" s="381"/>
      <c r="B72" s="419" t="s">
        <v>303</v>
      </c>
      <c r="C72" s="420" t="s">
        <v>304</v>
      </c>
      <c r="D72" s="421"/>
      <c r="E72" s="421"/>
      <c r="F72" s="422">
        <v>2066692.46</v>
      </c>
      <c r="G72" s="423"/>
    </row>
    <row r="73" spans="1:7" ht="6" customHeight="1" thickBot="1">
      <c r="A73" s="424"/>
      <c r="B73" s="425"/>
      <c r="C73" s="425"/>
      <c r="D73" s="425"/>
      <c r="E73" s="425"/>
      <c r="F73" s="425"/>
      <c r="G73" s="426"/>
    </row>
    <row r="74" ht="21.75" customHeight="1">
      <c r="A74" s="427" t="s">
        <v>305</v>
      </c>
    </row>
    <row r="75" ht="13.5">
      <c r="A75" s="427" t="s">
        <v>306</v>
      </c>
    </row>
    <row r="76" ht="13.5">
      <c r="A76" s="427" t="s">
        <v>347</v>
      </c>
    </row>
    <row r="77" spans="1:3" ht="13.5">
      <c r="A77" s="428" t="s">
        <v>348</v>
      </c>
      <c r="B77" s="25"/>
      <c r="C77" s="429"/>
    </row>
  </sheetData>
  <printOptions horizontalCentered="1"/>
  <pageMargins left="0.984251968503937" right="0.7874015748031497" top="0.984251968503937" bottom="0.7874015748031497" header="0.7086614173228347" footer="0.5118110236220472"/>
  <pageSetup fitToHeight="2" fitToWidth="1" horizontalDpi="600" verticalDpi="600" orientation="portrait" paperSize="9" scale="68" r:id="rId1"/>
  <headerFooter alignWithMargins="0">
    <oddHeader xml:space="preserve">&amp;R&amp;"Arial CE,tučné"&amp;12Tabulka č. 2
&amp;"Arial CE,obyčejné"&amp;10Strana &amp;P/&amp;N  </oddHeader>
    <oddFooter>&amp;C&amp;12 &amp;14&amp;P+55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20"/>
  <sheetViews>
    <sheetView zoomScale="75" zoomScaleNormal="75" workbookViewId="0" topLeftCell="M1">
      <selection activeCell="X23" sqref="X23"/>
    </sheetView>
  </sheetViews>
  <sheetFormatPr defaultColWidth="9.00390625" defaultRowHeight="12.75"/>
  <cols>
    <col min="1" max="1" width="33.625" style="106" customWidth="1"/>
    <col min="2" max="2" width="15.50390625" style="106" customWidth="1"/>
    <col min="3" max="3" width="13.875" style="106" customWidth="1"/>
    <col min="4" max="4" width="14.50390625" style="106" customWidth="1"/>
    <col min="5" max="5" width="7.625" style="106" customWidth="1"/>
    <col min="6" max="6" width="8.125" style="106" customWidth="1"/>
    <col min="7" max="7" width="16.50390625" style="106" customWidth="1"/>
    <col min="8" max="8" width="13.875" style="106" customWidth="1"/>
    <col min="9" max="9" width="14.50390625" style="106" customWidth="1"/>
    <col min="10" max="10" width="9.375" style="106" bestFit="1" customWidth="1"/>
    <col min="11" max="11" width="9.125" style="106" customWidth="1"/>
    <col min="12" max="12" width="14.875" style="11" customWidth="1"/>
    <col min="13" max="13" width="13.875" style="106" customWidth="1"/>
    <col min="14" max="14" width="14.50390625" style="106" bestFit="1" customWidth="1"/>
    <col min="15" max="16" width="9.125" style="106" customWidth="1"/>
    <col min="17" max="17" width="19.50390625" style="106" bestFit="1" customWidth="1"/>
    <col min="18" max="18" width="11.50390625" style="106" customWidth="1"/>
    <col min="19" max="19" width="8.625" style="106" customWidth="1"/>
    <col min="20" max="21" width="11.00390625" style="106" customWidth="1"/>
    <col min="22" max="22" width="14.875" style="106" customWidth="1"/>
    <col min="23" max="23" width="9.375" style="106" bestFit="1" customWidth="1"/>
    <col min="24" max="16384" width="9.125" style="106" customWidth="1"/>
  </cols>
  <sheetData>
    <row r="1" spans="1:23" s="52" customFormat="1" ht="21">
      <c r="A1" s="961" t="s">
        <v>795</v>
      </c>
      <c r="L1" s="50"/>
      <c r="V1" s="1218" t="s">
        <v>719</v>
      </c>
      <c r="W1" s="1218"/>
    </row>
    <row r="2" spans="1:23" s="102" customFormat="1" ht="22.5">
      <c r="A2" s="101"/>
      <c r="B2" s="962" t="s">
        <v>428</v>
      </c>
      <c r="C2" s="101"/>
      <c r="D2" s="101"/>
      <c r="E2" s="101"/>
      <c r="F2" s="435"/>
      <c r="G2" s="435"/>
      <c r="H2" s="435"/>
      <c r="I2" s="435"/>
      <c r="J2" s="435"/>
      <c r="K2" s="435"/>
      <c r="L2" s="435"/>
      <c r="M2" s="435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s="102" customFormat="1" ht="9" customHeight="1">
      <c r="A3" s="101"/>
      <c r="B3" s="101"/>
      <c r="C3" s="101"/>
      <c r="D3" s="101"/>
      <c r="E3" s="101"/>
      <c r="F3" s="435"/>
      <c r="G3" s="435"/>
      <c r="H3" s="435"/>
      <c r="I3" s="435"/>
      <c r="J3" s="435"/>
      <c r="K3" s="435"/>
      <c r="L3" s="435"/>
      <c r="M3" s="435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2:23" ht="13.5" thickBot="1">
      <c r="B4" s="7"/>
      <c r="C4" s="7"/>
      <c r="D4" s="7"/>
      <c r="E4" s="7"/>
      <c r="F4" s="7"/>
      <c r="G4" s="7"/>
      <c r="H4" s="7"/>
      <c r="I4" s="7"/>
      <c r="J4" s="7"/>
      <c r="K4" s="7"/>
      <c r="L4" s="15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6.5" thickBot="1" thickTop="1">
      <c r="A5" s="436"/>
      <c r="B5" s="437" t="s">
        <v>429</v>
      </c>
      <c r="C5" s="438"/>
      <c r="D5" s="438"/>
      <c r="E5" s="438"/>
      <c r="F5" s="439"/>
      <c r="G5" s="438" t="s">
        <v>430</v>
      </c>
      <c r="H5" s="438"/>
      <c r="I5" s="438"/>
      <c r="J5" s="438"/>
      <c r="K5" s="438"/>
      <c r="L5" s="1219" t="s">
        <v>431</v>
      </c>
      <c r="M5" s="1204"/>
      <c r="N5" s="1204"/>
      <c r="O5" s="1204"/>
      <c r="P5" s="1205"/>
      <c r="Q5" s="1198" t="s">
        <v>432</v>
      </c>
      <c r="R5" s="1199"/>
      <c r="S5" s="440"/>
      <c r="T5" s="441" t="s">
        <v>433</v>
      </c>
      <c r="U5" s="441"/>
      <c r="V5" s="442"/>
      <c r="W5" s="443"/>
    </row>
    <row r="6" spans="1:23" ht="13.5" thickBot="1">
      <c r="A6" s="444"/>
      <c r="B6" s="445" t="s">
        <v>434</v>
      </c>
      <c r="C6" s="446" t="s">
        <v>435</v>
      </c>
      <c r="D6" s="447"/>
      <c r="E6" s="448"/>
      <c r="F6" s="449"/>
      <c r="G6" s="445" t="s">
        <v>434</v>
      </c>
      <c r="H6" s="446" t="s">
        <v>435</v>
      </c>
      <c r="I6" s="447"/>
      <c r="J6" s="448"/>
      <c r="K6" s="450"/>
      <c r="L6" s="445" t="s">
        <v>434</v>
      </c>
      <c r="M6" s="446" t="s">
        <v>435</v>
      </c>
      <c r="N6" s="447"/>
      <c r="O6" s="448"/>
      <c r="P6" s="449"/>
      <c r="Q6" s="451" t="s">
        <v>436</v>
      </c>
      <c r="R6" s="452" t="s">
        <v>437</v>
      </c>
      <c r="S6" s="453" t="s">
        <v>438</v>
      </c>
      <c r="T6" s="454" t="s">
        <v>439</v>
      </c>
      <c r="U6" s="454"/>
      <c r="V6" s="455"/>
      <c r="W6" s="456" t="s">
        <v>440</v>
      </c>
    </row>
    <row r="7" spans="1:23" ht="12.75">
      <c r="A7" s="444"/>
      <c r="B7" s="445" t="s">
        <v>441</v>
      </c>
      <c r="C7" s="457" t="s">
        <v>442</v>
      </c>
      <c r="D7" s="457" t="s">
        <v>434</v>
      </c>
      <c r="E7" s="457" t="s">
        <v>443</v>
      </c>
      <c r="F7" s="449" t="s">
        <v>444</v>
      </c>
      <c r="G7" s="445" t="s">
        <v>441</v>
      </c>
      <c r="H7" s="457" t="s">
        <v>442</v>
      </c>
      <c r="I7" s="457" t="s">
        <v>434</v>
      </c>
      <c r="J7" s="457" t="s">
        <v>443</v>
      </c>
      <c r="K7" s="449" t="s">
        <v>444</v>
      </c>
      <c r="L7" s="445" t="s">
        <v>441</v>
      </c>
      <c r="M7" s="457" t="s">
        <v>442</v>
      </c>
      <c r="N7" s="457" t="s">
        <v>434</v>
      </c>
      <c r="O7" s="457" t="s">
        <v>444</v>
      </c>
      <c r="P7" s="449" t="s">
        <v>444</v>
      </c>
      <c r="Q7" s="451" t="s">
        <v>445</v>
      </c>
      <c r="R7" s="458" t="s">
        <v>446</v>
      </c>
      <c r="S7" s="453" t="s">
        <v>447</v>
      </c>
      <c r="T7" s="459"/>
      <c r="U7" s="460"/>
      <c r="V7" s="461" t="s">
        <v>448</v>
      </c>
      <c r="W7" s="456" t="s">
        <v>449</v>
      </c>
    </row>
    <row r="8" spans="1:23" ht="12.75">
      <c r="A8" s="444"/>
      <c r="B8" s="445" t="s">
        <v>450</v>
      </c>
      <c r="C8" s="457" t="s">
        <v>451</v>
      </c>
      <c r="D8" s="457" t="s">
        <v>452</v>
      </c>
      <c r="E8" s="457" t="s">
        <v>453</v>
      </c>
      <c r="F8" s="449" t="s">
        <v>454</v>
      </c>
      <c r="G8" s="445" t="s">
        <v>450</v>
      </c>
      <c r="H8" s="457" t="s">
        <v>451</v>
      </c>
      <c r="I8" s="457" t="s">
        <v>452</v>
      </c>
      <c r="J8" s="457" t="s">
        <v>455</v>
      </c>
      <c r="K8" s="449" t="s">
        <v>454</v>
      </c>
      <c r="L8" s="445" t="s">
        <v>450</v>
      </c>
      <c r="M8" s="457" t="s">
        <v>451</v>
      </c>
      <c r="N8" s="457" t="s">
        <v>452</v>
      </c>
      <c r="O8" s="457" t="s">
        <v>456</v>
      </c>
      <c r="P8" s="449" t="s">
        <v>454</v>
      </c>
      <c r="Q8" s="451" t="s">
        <v>450</v>
      </c>
      <c r="R8" s="458" t="s">
        <v>452</v>
      </c>
      <c r="S8" s="453" t="s">
        <v>457</v>
      </c>
      <c r="T8" s="462" t="s">
        <v>458</v>
      </c>
      <c r="U8" s="463" t="s">
        <v>459</v>
      </c>
      <c r="V8" s="464" t="s">
        <v>460</v>
      </c>
      <c r="W8" s="456" t="s">
        <v>461</v>
      </c>
    </row>
    <row r="9" spans="1:23" ht="12.75">
      <c r="A9" s="444"/>
      <c r="B9" s="445" t="s">
        <v>462</v>
      </c>
      <c r="C9" s="457" t="s">
        <v>463</v>
      </c>
      <c r="D9" s="457"/>
      <c r="E9" s="457" t="s">
        <v>464</v>
      </c>
      <c r="F9" s="449"/>
      <c r="G9" s="445" t="s">
        <v>462</v>
      </c>
      <c r="H9" s="457" t="s">
        <v>463</v>
      </c>
      <c r="I9" s="457"/>
      <c r="J9" s="457" t="s">
        <v>465</v>
      </c>
      <c r="K9" s="449"/>
      <c r="L9" s="445" t="s">
        <v>462</v>
      </c>
      <c r="M9" s="457" t="s">
        <v>463</v>
      </c>
      <c r="N9" s="457"/>
      <c r="O9" s="457" t="s">
        <v>466</v>
      </c>
      <c r="P9" s="449"/>
      <c r="Q9" s="451" t="s">
        <v>467</v>
      </c>
      <c r="R9" s="458"/>
      <c r="S9" s="453" t="s">
        <v>468</v>
      </c>
      <c r="T9" s="462" t="s">
        <v>459</v>
      </c>
      <c r="U9" s="463" t="s">
        <v>461</v>
      </c>
      <c r="V9" s="464" t="s">
        <v>469</v>
      </c>
      <c r="W9" s="456" t="s">
        <v>470</v>
      </c>
    </row>
    <row r="10" spans="1:23" ht="13.5" thickBot="1">
      <c r="A10" s="465"/>
      <c r="B10" s="466" t="s">
        <v>471</v>
      </c>
      <c r="C10" s="467" t="s">
        <v>871</v>
      </c>
      <c r="D10" s="467" t="s">
        <v>871</v>
      </c>
      <c r="E10" s="467"/>
      <c r="F10" s="468" t="s">
        <v>472</v>
      </c>
      <c r="G10" s="466" t="s">
        <v>471</v>
      </c>
      <c r="H10" s="467" t="s">
        <v>871</v>
      </c>
      <c r="I10" s="467" t="s">
        <v>871</v>
      </c>
      <c r="J10" s="467" t="s">
        <v>473</v>
      </c>
      <c r="K10" s="468" t="s">
        <v>472</v>
      </c>
      <c r="L10" s="466" t="s">
        <v>471</v>
      </c>
      <c r="M10" s="467" t="s">
        <v>871</v>
      </c>
      <c r="N10" s="467" t="s">
        <v>871</v>
      </c>
      <c r="O10" s="467" t="s">
        <v>474</v>
      </c>
      <c r="P10" s="468" t="s">
        <v>472</v>
      </c>
      <c r="Q10" s="469" t="s">
        <v>871</v>
      </c>
      <c r="R10" s="470" t="s">
        <v>871</v>
      </c>
      <c r="S10" s="471" t="s">
        <v>871</v>
      </c>
      <c r="T10" s="472" t="s">
        <v>871</v>
      </c>
      <c r="U10" s="473" t="s">
        <v>871</v>
      </c>
      <c r="V10" s="474" t="s">
        <v>871</v>
      </c>
      <c r="W10" s="475">
        <v>2006</v>
      </c>
    </row>
    <row r="11" spans="1:23" ht="13.5" thickBot="1">
      <c r="A11" s="476" t="s">
        <v>457</v>
      </c>
      <c r="B11" s="477">
        <v>1</v>
      </c>
      <c r="C11" s="478">
        <v>2</v>
      </c>
      <c r="D11" s="478">
        <v>3</v>
      </c>
      <c r="E11" s="478">
        <v>4</v>
      </c>
      <c r="F11" s="478">
        <v>5</v>
      </c>
      <c r="G11" s="477">
        <v>6</v>
      </c>
      <c r="H11" s="478">
        <v>7</v>
      </c>
      <c r="I11" s="478">
        <v>8</v>
      </c>
      <c r="J11" s="478">
        <v>9</v>
      </c>
      <c r="K11" s="478">
        <v>10</v>
      </c>
      <c r="L11" s="477">
        <v>11</v>
      </c>
      <c r="M11" s="478">
        <v>12</v>
      </c>
      <c r="N11" s="478">
        <v>13</v>
      </c>
      <c r="O11" s="478">
        <v>14</v>
      </c>
      <c r="P11" s="479">
        <v>15</v>
      </c>
      <c r="Q11" s="480">
        <v>16</v>
      </c>
      <c r="R11" s="481">
        <v>17</v>
      </c>
      <c r="S11" s="482">
        <v>18</v>
      </c>
      <c r="T11" s="480">
        <v>19</v>
      </c>
      <c r="U11" s="483">
        <v>20</v>
      </c>
      <c r="V11" s="481">
        <v>21</v>
      </c>
      <c r="W11" s="484">
        <v>22</v>
      </c>
    </row>
    <row r="12" spans="1:23" ht="13.5">
      <c r="A12" s="485" t="s">
        <v>475</v>
      </c>
      <c r="B12" s="486"/>
      <c r="C12" s="487"/>
      <c r="D12" s="487"/>
      <c r="E12" s="488"/>
      <c r="F12" s="489"/>
      <c r="G12" s="487"/>
      <c r="H12" s="487"/>
      <c r="I12" s="487"/>
      <c r="J12" s="488"/>
      <c r="K12" s="489"/>
      <c r="L12" s="490"/>
      <c r="M12" s="487"/>
      <c r="N12" s="487"/>
      <c r="O12" s="488"/>
      <c r="P12" s="489"/>
      <c r="Q12" s="491"/>
      <c r="R12" s="492"/>
      <c r="S12" s="493"/>
      <c r="T12" s="494"/>
      <c r="U12" s="495"/>
      <c r="V12" s="968"/>
      <c r="W12" s="971"/>
    </row>
    <row r="13" spans="1:23" ht="13.5">
      <c r="A13" s="496" t="s">
        <v>476</v>
      </c>
      <c r="B13" s="497">
        <f>IF(C13+D13=B18+B41,B41+B18,"chyba")</f>
        <v>24607188</v>
      </c>
      <c r="C13" s="498">
        <f>C18+C41</f>
        <v>549410</v>
      </c>
      <c r="D13" s="498">
        <f>D18+D41</f>
        <v>24057778</v>
      </c>
      <c r="E13" s="499">
        <f>E18+E41</f>
        <v>74650</v>
      </c>
      <c r="F13" s="500">
        <f>IF(E13=0,0,ROUND(D13/E13/12*1000,0))</f>
        <v>26856</v>
      </c>
      <c r="G13" s="497">
        <f>IF(H13+I13=G18+G41,G41+G18,"chyba")</f>
        <v>24156754</v>
      </c>
      <c r="H13" s="498">
        <f>H18+H41</f>
        <v>521338</v>
      </c>
      <c r="I13" s="498">
        <f>I18+I41</f>
        <v>23635416</v>
      </c>
      <c r="J13" s="499">
        <f>J18+J41</f>
        <v>73480</v>
      </c>
      <c r="K13" s="500">
        <f>IF(J13=0,0,ROUND(I13/J13/12*1000,0))</f>
        <v>26805</v>
      </c>
      <c r="L13" s="497">
        <f>IF(M13+N13=L18+L41,L41+L18,"chyba")</f>
        <v>23930625.970000003</v>
      </c>
      <c r="M13" s="498">
        <f>M18+M41</f>
        <v>514625.89999999997</v>
      </c>
      <c r="N13" s="498">
        <f>N18+N41</f>
        <v>23416000.070000004</v>
      </c>
      <c r="O13" s="499">
        <f>O18+O41</f>
        <v>72474</v>
      </c>
      <c r="P13" s="500">
        <f>IF(O13=0,0,ROUND(N13/O13/12*1000,0))</f>
        <v>26925</v>
      </c>
      <c r="Q13" s="501">
        <f>Q18+Q41</f>
        <v>257782.75</v>
      </c>
      <c r="R13" s="501">
        <f>R18+R41</f>
        <v>245984.57999999996</v>
      </c>
      <c r="S13" s="502"/>
      <c r="T13" s="503">
        <f>T18+T41</f>
        <v>17429.98</v>
      </c>
      <c r="U13" s="504">
        <f>U18+U41</f>
        <v>0</v>
      </c>
      <c r="V13" s="969">
        <f>V18+V41</f>
        <v>14272.679999999998</v>
      </c>
      <c r="W13" s="972">
        <f>W18+W41</f>
        <v>0</v>
      </c>
    </row>
    <row r="14" spans="1:23" ht="12.75">
      <c r="A14" s="444" t="s">
        <v>477</v>
      </c>
      <c r="B14" s="507"/>
      <c r="C14" s="508"/>
      <c r="D14" s="508"/>
      <c r="E14" s="509"/>
      <c r="F14" s="510"/>
      <c r="G14" s="507"/>
      <c r="H14" s="508"/>
      <c r="I14" s="508"/>
      <c r="J14" s="509"/>
      <c r="K14" s="510"/>
      <c r="L14" s="64"/>
      <c r="M14" s="508"/>
      <c r="N14" s="508"/>
      <c r="O14" s="509"/>
      <c r="P14" s="510"/>
      <c r="Q14" s="511"/>
      <c r="R14" s="511"/>
      <c r="S14" s="493"/>
      <c r="T14" s="512"/>
      <c r="U14" s="513"/>
      <c r="V14" s="967"/>
      <c r="W14" s="973"/>
    </row>
    <row r="15" spans="1:23" ht="12.75">
      <c r="A15" s="516" t="s">
        <v>478</v>
      </c>
      <c r="B15" s="507">
        <f>C15+D15</f>
        <v>0</v>
      </c>
      <c r="C15" s="517"/>
      <c r="D15" s="518"/>
      <c r="E15" s="519"/>
      <c r="F15" s="510">
        <f>IF(E15=0,0,ROUND(D15/E15/12*1000,0))</f>
        <v>0</v>
      </c>
      <c r="G15" s="507">
        <f>H15+I15</f>
        <v>912</v>
      </c>
      <c r="H15" s="517">
        <v>912</v>
      </c>
      <c r="I15" s="518"/>
      <c r="J15" s="519"/>
      <c r="K15" s="510">
        <f>IF(J15=0,0,ROUND(I15/J15/12*1000,0))</f>
        <v>0</v>
      </c>
      <c r="L15" s="64">
        <f>M15+N15</f>
        <v>1010.56</v>
      </c>
      <c r="M15" s="517">
        <v>1010.56</v>
      </c>
      <c r="N15" s="518"/>
      <c r="O15" s="519"/>
      <c r="P15" s="510">
        <f>IF(O15=0,0,ROUND(N15/O15/12*1000,0))</f>
        <v>0</v>
      </c>
      <c r="Q15" s="511">
        <v>59.2</v>
      </c>
      <c r="R15" s="511">
        <v>0</v>
      </c>
      <c r="S15" s="493"/>
      <c r="T15" s="512">
        <v>157.76</v>
      </c>
      <c r="U15" s="513">
        <v>0</v>
      </c>
      <c r="V15" s="967">
        <v>0</v>
      </c>
      <c r="W15" s="973"/>
    </row>
    <row r="16" spans="1:23" ht="14.25" thickBot="1">
      <c r="A16" s="520" t="s">
        <v>479</v>
      </c>
      <c r="B16" s="521"/>
      <c r="C16" s="522"/>
      <c r="D16" s="523">
        <f>D34+D37</f>
        <v>20009394</v>
      </c>
      <c r="E16" s="524">
        <f>E34+E37</f>
        <v>57303</v>
      </c>
      <c r="F16" s="525">
        <f>IF(E16=0,0,ROUND(D16/E16/12*1000,0))</f>
        <v>29099</v>
      </c>
      <c r="G16" s="521"/>
      <c r="H16" s="522"/>
      <c r="I16" s="523">
        <f>I34+I37</f>
        <v>19514497</v>
      </c>
      <c r="J16" s="524">
        <f>J34+J37</f>
        <v>55921</v>
      </c>
      <c r="K16" s="525">
        <f>IF(J16=0,0,ROUND(I16/J16/12*1000,0))</f>
        <v>29080</v>
      </c>
      <c r="L16" s="526"/>
      <c r="M16" s="522"/>
      <c r="N16" s="523">
        <f>N34+N37</f>
        <v>19304308.6</v>
      </c>
      <c r="O16" s="524">
        <f>O34+O37</f>
        <v>55168</v>
      </c>
      <c r="P16" s="525">
        <f>IF(O16=0,0,ROUND(N16/O16/12*1000,0))</f>
        <v>29160</v>
      </c>
      <c r="Q16" s="523">
        <f>Q34+Q37</f>
        <v>0</v>
      </c>
      <c r="R16" s="527">
        <f>R34+R37</f>
        <v>229290.90999999997</v>
      </c>
      <c r="S16" s="528"/>
      <c r="T16" s="529">
        <f>T34+T37</f>
        <v>0</v>
      </c>
      <c r="U16" s="523">
        <f>U34+U37</f>
        <v>0</v>
      </c>
      <c r="V16" s="970">
        <f>V34+V37</f>
        <v>13942.5</v>
      </c>
      <c r="W16" s="974">
        <f>W34+W37</f>
        <v>0</v>
      </c>
    </row>
    <row r="17" spans="1:23" ht="12.75">
      <c r="A17" s="530" t="s">
        <v>480</v>
      </c>
      <c r="B17" s="507"/>
      <c r="C17" s="508"/>
      <c r="D17" s="508"/>
      <c r="E17" s="509"/>
      <c r="F17" s="510"/>
      <c r="G17" s="507"/>
      <c r="H17" s="508"/>
      <c r="I17" s="508"/>
      <c r="J17" s="509"/>
      <c r="K17" s="510"/>
      <c r="L17" s="64"/>
      <c r="M17" s="508"/>
      <c r="N17" s="508"/>
      <c r="O17" s="509"/>
      <c r="P17" s="510"/>
      <c r="Q17" s="511"/>
      <c r="R17" s="511"/>
      <c r="S17" s="493"/>
      <c r="T17" s="512"/>
      <c r="U17" s="513"/>
      <c r="V17" s="514"/>
      <c r="W17" s="515"/>
    </row>
    <row r="18" spans="1:23" ht="13.5">
      <c r="A18" s="531" t="s">
        <v>481</v>
      </c>
      <c r="B18" s="497">
        <f>C18+D18</f>
        <v>24222236</v>
      </c>
      <c r="C18" s="498">
        <f>SUM(C23:C30,C32,C35,C38)</f>
        <v>537406</v>
      </c>
      <c r="D18" s="498">
        <f>SUM(D23:D30,D32,D35,D38)</f>
        <v>23684830</v>
      </c>
      <c r="E18" s="499">
        <f>SUM(E23:E30,E32,E35,E38)</f>
        <v>72986</v>
      </c>
      <c r="F18" s="500">
        <f>IF(E18=0,0,ROUND(D18/E18/12*1000,0))</f>
        <v>27043</v>
      </c>
      <c r="G18" s="497">
        <f>H18+I18</f>
        <v>23765918</v>
      </c>
      <c r="H18" s="498">
        <f>SUM(H23:H30,H32,H35,H38)</f>
        <v>507130</v>
      </c>
      <c r="I18" s="498">
        <f>SUM(I23:I30,I32,I35,I38)</f>
        <v>23258788</v>
      </c>
      <c r="J18" s="499">
        <f>SUM(J23:J30,J32,J35,J38)</f>
        <v>71782</v>
      </c>
      <c r="K18" s="500">
        <f>IF(J18=0,0,ROUND(I18/J18/12*1000,0))</f>
        <v>27002</v>
      </c>
      <c r="L18" s="497">
        <f>M18+N18</f>
        <v>23541224.040000003</v>
      </c>
      <c r="M18" s="498">
        <f>SUM(M23:M30,M32,M35,M38)</f>
        <v>501839.63999999996</v>
      </c>
      <c r="N18" s="498">
        <f>SUM(N23:N30,N32,N35,N38)</f>
        <v>23039384.400000002</v>
      </c>
      <c r="O18" s="499">
        <f>SUM(O23:O30,O32,O35,O38)</f>
        <v>70834</v>
      </c>
      <c r="P18" s="500">
        <f>IF(O18=0,0,ROUND(N18/O18/12*1000,0))</f>
        <v>27105</v>
      </c>
      <c r="Q18" s="501">
        <f>SUM(Q23:Q30,Q32,Q35,Q38)</f>
        <v>255092.71</v>
      </c>
      <c r="R18" s="501">
        <f>SUM(R23:R30,R32,R35,R38)</f>
        <v>245884.58999999997</v>
      </c>
      <c r="S18" s="502"/>
      <c r="T18" s="503">
        <f>SUM(T23:T30,T32,T35,T38)</f>
        <v>16212.66</v>
      </c>
      <c r="U18" s="504">
        <f>SUM(U23:U30,U32,U35,U38)</f>
        <v>0</v>
      </c>
      <c r="V18" s="505">
        <f>SUM(V23:V30,V32,V35,V38)</f>
        <v>14216.539999999999</v>
      </c>
      <c r="W18" s="506">
        <f>SUM(W23:W30,W32,W35,W38)</f>
        <v>0</v>
      </c>
    </row>
    <row r="19" spans="1:23" ht="12.75">
      <c r="A19" s="444" t="s">
        <v>477</v>
      </c>
      <c r="B19" s="507"/>
      <c r="C19" s="508"/>
      <c r="D19" s="508"/>
      <c r="E19" s="509"/>
      <c r="F19" s="510"/>
      <c r="G19" s="507"/>
      <c r="H19" s="508"/>
      <c r="I19" s="508"/>
      <c r="J19" s="509"/>
      <c r="K19" s="510"/>
      <c r="L19" s="64"/>
      <c r="M19" s="508"/>
      <c r="N19" s="508"/>
      <c r="O19" s="509"/>
      <c r="P19" s="510"/>
      <c r="Q19" s="511"/>
      <c r="R19" s="511"/>
      <c r="S19" s="493"/>
      <c r="T19" s="512"/>
      <c r="U19" s="513"/>
      <c r="V19" s="514"/>
      <c r="W19" s="515"/>
    </row>
    <row r="20" spans="1:23" ht="12.75">
      <c r="A20" s="516" t="s">
        <v>478</v>
      </c>
      <c r="B20" s="507">
        <f>C20+D20</f>
        <v>0</v>
      </c>
      <c r="C20" s="518"/>
      <c r="D20" s="518"/>
      <c r="E20" s="519"/>
      <c r="F20" s="510">
        <f>IF(E20=0,0,ROUND(D20/E20/12*1000,0))</f>
        <v>0</v>
      </c>
      <c r="G20" s="507">
        <f>H20+I20</f>
        <v>642</v>
      </c>
      <c r="H20" s="518">
        <v>642</v>
      </c>
      <c r="I20" s="518"/>
      <c r="J20" s="519"/>
      <c r="K20" s="510">
        <f>IF(J20=0,0,ROUND(I20/J20/12*1000,0))</f>
        <v>0</v>
      </c>
      <c r="L20" s="64">
        <f>M20+N20</f>
        <v>740.76</v>
      </c>
      <c r="M20" s="518">
        <v>740.76</v>
      </c>
      <c r="N20" s="518"/>
      <c r="O20" s="519"/>
      <c r="P20" s="510">
        <f>IF(O20=0,0,ROUND(N20/O20/12*1000,0))</f>
        <v>0</v>
      </c>
      <c r="Q20" s="511">
        <v>59</v>
      </c>
      <c r="R20" s="511">
        <v>0</v>
      </c>
      <c r="S20" s="493"/>
      <c r="T20" s="512">
        <v>157.76</v>
      </c>
      <c r="U20" s="513">
        <v>0</v>
      </c>
      <c r="V20" s="514">
        <v>0</v>
      </c>
      <c r="W20" s="515"/>
    </row>
    <row r="21" spans="1:23" ht="13.5" thickBot="1">
      <c r="A21" s="520" t="s">
        <v>479</v>
      </c>
      <c r="B21" s="521"/>
      <c r="C21" s="533"/>
      <c r="D21" s="533">
        <f>D34+D37</f>
        <v>20009394</v>
      </c>
      <c r="E21" s="534">
        <f>E34+E37</f>
        <v>57303</v>
      </c>
      <c r="F21" s="525">
        <f>IF(E21=0,0,ROUND(D21/E21/12*1000,0))</f>
        <v>29099</v>
      </c>
      <c r="G21" s="521"/>
      <c r="H21" s="533"/>
      <c r="I21" s="533">
        <f>I34+I37</f>
        <v>19514497</v>
      </c>
      <c r="J21" s="534">
        <f>J34+J37</f>
        <v>55921</v>
      </c>
      <c r="K21" s="525">
        <f>IF(J21=0,0,ROUND(I21/J21/12*1000,0))</f>
        <v>29080</v>
      </c>
      <c r="L21" s="526"/>
      <c r="M21" s="533"/>
      <c r="N21" s="533">
        <f>N34+N37</f>
        <v>19304308.6</v>
      </c>
      <c r="O21" s="534">
        <f>O34+O37</f>
        <v>55168</v>
      </c>
      <c r="P21" s="525">
        <f>IF(O21=0,0,ROUND(N21/O21/12*1000,0))</f>
        <v>29160</v>
      </c>
      <c r="Q21" s="535">
        <f>SUM(Q34,Q37,Q40)</f>
        <v>0</v>
      </c>
      <c r="R21" s="535">
        <f>SUM(R34,R37,R40)</f>
        <v>229290.90999999997</v>
      </c>
      <c r="S21" s="536"/>
      <c r="T21" s="537">
        <f>SUM(T34,T37,T40)</f>
        <v>0</v>
      </c>
      <c r="U21" s="538">
        <f>SUM(U34,U37,U40)</f>
        <v>0</v>
      </c>
      <c r="V21" s="539">
        <f>SUM(V34,V37,V40)</f>
        <v>13942.5</v>
      </c>
      <c r="W21" s="540"/>
    </row>
    <row r="22" spans="1:23" ht="12.75">
      <c r="A22" s="541" t="s">
        <v>482</v>
      </c>
      <c r="B22" s="486"/>
      <c r="C22" s="487"/>
      <c r="D22" s="487"/>
      <c r="E22" s="488"/>
      <c r="F22" s="489"/>
      <c r="G22" s="486"/>
      <c r="H22" s="487"/>
      <c r="I22" s="487"/>
      <c r="J22" s="488"/>
      <c r="K22" s="489"/>
      <c r="L22" s="490"/>
      <c r="M22" s="487"/>
      <c r="N22" s="487"/>
      <c r="O22" s="488"/>
      <c r="P22" s="489"/>
      <c r="Q22" s="542"/>
      <c r="R22" s="542"/>
      <c r="S22" s="543"/>
      <c r="T22" s="544"/>
      <c r="U22" s="545"/>
      <c r="V22" s="546"/>
      <c r="W22" s="547"/>
    </row>
    <row r="23" spans="1:23" ht="12.75">
      <c r="A23" s="516" t="s">
        <v>483</v>
      </c>
      <c r="B23" s="507">
        <f>C23+D23</f>
        <v>779555</v>
      </c>
      <c r="C23" s="511">
        <f>'[1]314MV'!DF13</f>
        <v>23638</v>
      </c>
      <c r="D23" s="511">
        <f>'[1]314MV'!DG13</f>
        <v>755917</v>
      </c>
      <c r="E23" s="548">
        <f>'[1]314MV'!DH13</f>
        <v>2427</v>
      </c>
      <c r="F23" s="510">
        <f>IF(E23=0,0,ROUND(D23/E23/12*1000,0))</f>
        <v>25955</v>
      </c>
      <c r="G23" s="507">
        <f>H23+I23</f>
        <v>772819</v>
      </c>
      <c r="H23" s="511">
        <f>'[2]SUMSchv.o.'!U20</f>
        <v>16645</v>
      </c>
      <c r="I23" s="511">
        <f>'[2]SUMSchv.o.'!V20</f>
        <v>756174</v>
      </c>
      <c r="J23" s="548">
        <f>'[2]SUMSchv.o.'!$X$20</f>
        <v>2427</v>
      </c>
      <c r="K23" s="510">
        <f>IF(J23=0,0,ROUND(I23/J23/12*1000,0))</f>
        <v>25964</v>
      </c>
      <c r="L23" s="64">
        <f>M23+N23</f>
        <v>773245.26</v>
      </c>
      <c r="M23" s="518">
        <v>14292.97</v>
      </c>
      <c r="N23" s="518">
        <v>758952.29</v>
      </c>
      <c r="O23" s="519">
        <v>2388</v>
      </c>
      <c r="P23" s="549">
        <f>IF(O23=0,0,ROUND(N23/O23/12*1000,0))</f>
        <v>26485</v>
      </c>
      <c r="Q23" s="511">
        <v>5659.54</v>
      </c>
      <c r="R23" s="511">
        <v>3307.6</v>
      </c>
      <c r="S23" s="493"/>
      <c r="T23" s="491">
        <v>6087.38</v>
      </c>
      <c r="U23" s="111">
        <v>0</v>
      </c>
      <c r="V23" s="550">
        <v>0</v>
      </c>
      <c r="W23" s="515"/>
    </row>
    <row r="24" spans="1:23" ht="12.75">
      <c r="A24" s="551"/>
      <c r="B24" s="507"/>
      <c r="C24" s="508"/>
      <c r="D24" s="508"/>
      <c r="E24" s="509"/>
      <c r="F24" s="510"/>
      <c r="G24" s="507"/>
      <c r="H24" s="508"/>
      <c r="I24" s="508"/>
      <c r="J24" s="509"/>
      <c r="K24" s="510"/>
      <c r="L24" s="64"/>
      <c r="M24" s="508"/>
      <c r="N24" s="508"/>
      <c r="O24" s="509"/>
      <c r="P24" s="510"/>
      <c r="Q24" s="511"/>
      <c r="R24" s="511"/>
      <c r="S24" s="493"/>
      <c r="T24" s="491"/>
      <c r="U24" s="111"/>
      <c r="V24" s="550"/>
      <c r="W24" s="515"/>
    </row>
    <row r="25" spans="1:23" ht="12.75">
      <c r="A25" s="552" t="s">
        <v>484</v>
      </c>
      <c r="B25" s="553">
        <f aca="true" t="shared" si="0" ref="B25:B30">C25+D25</f>
        <v>378578</v>
      </c>
      <c r="C25" s="554">
        <f>'[1]314MV'!DF19</f>
        <v>11892</v>
      </c>
      <c r="D25" s="554">
        <f>'[1]314MV'!DG19</f>
        <v>366686</v>
      </c>
      <c r="E25" s="555">
        <f>'[1]314MV'!DH19</f>
        <v>1540</v>
      </c>
      <c r="F25" s="556">
        <f aca="true" t="shared" si="1" ref="F25:F30">IF(E25=0,0,ROUND(D25/E25/12*1000,0))</f>
        <v>19842</v>
      </c>
      <c r="G25" s="553">
        <f aca="true" t="shared" si="2" ref="G25:G30">H25+I25</f>
        <v>442653</v>
      </c>
      <c r="H25" s="554">
        <f>'[2]SUMSchv.o.'!AC20</f>
        <v>12906</v>
      </c>
      <c r="I25" s="554">
        <f>'[2]SUMSchv.o.'!AD20</f>
        <v>429747</v>
      </c>
      <c r="J25" s="555">
        <f>'[2]SUMSchv.o.'!$AF$20</f>
        <v>1743</v>
      </c>
      <c r="K25" s="556">
        <f aca="true" t="shared" si="3" ref="K25:K30">IF(J25=0,0,ROUND(I25/J25/12*1000,0))</f>
        <v>20546</v>
      </c>
      <c r="L25" s="116">
        <f aca="true" t="shared" si="4" ref="L25:L30">M25+N25</f>
        <v>441201.81</v>
      </c>
      <c r="M25" s="557">
        <v>13260.77</v>
      </c>
      <c r="N25" s="557">
        <v>427941.04</v>
      </c>
      <c r="O25" s="558">
        <v>1724</v>
      </c>
      <c r="P25" s="556">
        <f aca="true" t="shared" si="5" ref="P25:P30">IF(O25=0,0,ROUND(N25/O25/12*1000,0))</f>
        <v>20685</v>
      </c>
      <c r="Q25" s="559">
        <v>3204.34</v>
      </c>
      <c r="R25" s="559">
        <v>2206.48</v>
      </c>
      <c r="S25" s="560"/>
      <c r="T25" s="561">
        <v>1733.16</v>
      </c>
      <c r="U25" s="562">
        <v>0</v>
      </c>
      <c r="V25" s="563">
        <v>35.22</v>
      </c>
      <c r="W25" s="564"/>
    </row>
    <row r="26" spans="1:23" ht="12.75" hidden="1">
      <c r="A26" s="565" t="s">
        <v>485</v>
      </c>
      <c r="B26" s="566">
        <f t="shared" si="0"/>
        <v>0</v>
      </c>
      <c r="C26" s="567"/>
      <c r="D26" s="567"/>
      <c r="E26" s="568"/>
      <c r="F26" s="569">
        <f t="shared" si="1"/>
        <v>0</v>
      </c>
      <c r="G26" s="566">
        <f t="shared" si="2"/>
        <v>0</v>
      </c>
      <c r="H26" s="567"/>
      <c r="I26" s="567"/>
      <c r="J26" s="568"/>
      <c r="K26" s="569">
        <f t="shared" si="3"/>
        <v>0</v>
      </c>
      <c r="L26" s="570">
        <f t="shared" si="4"/>
        <v>0</v>
      </c>
      <c r="M26" s="571"/>
      <c r="N26" s="571"/>
      <c r="O26" s="572"/>
      <c r="P26" s="569">
        <f t="shared" si="5"/>
        <v>0</v>
      </c>
      <c r="Q26" s="573"/>
      <c r="R26" s="573"/>
      <c r="S26" s="574"/>
      <c r="T26" s="575"/>
      <c r="U26" s="576"/>
      <c r="V26" s="577"/>
      <c r="W26" s="578"/>
    </row>
    <row r="27" spans="1:23" ht="12.75" hidden="1">
      <c r="A27" s="579"/>
      <c r="B27" s="566">
        <f t="shared" si="0"/>
        <v>0</v>
      </c>
      <c r="C27" s="567"/>
      <c r="D27" s="567"/>
      <c r="E27" s="568"/>
      <c r="F27" s="569">
        <f t="shared" si="1"/>
        <v>0</v>
      </c>
      <c r="G27" s="566">
        <f t="shared" si="2"/>
        <v>0</v>
      </c>
      <c r="H27" s="567"/>
      <c r="I27" s="567"/>
      <c r="J27" s="568"/>
      <c r="K27" s="569">
        <f t="shared" si="3"/>
        <v>0</v>
      </c>
      <c r="L27" s="570">
        <f t="shared" si="4"/>
        <v>0</v>
      </c>
      <c r="M27" s="571"/>
      <c r="N27" s="571"/>
      <c r="O27" s="572"/>
      <c r="P27" s="569">
        <f t="shared" si="5"/>
        <v>0</v>
      </c>
      <c r="Q27" s="573"/>
      <c r="R27" s="573"/>
      <c r="S27" s="574"/>
      <c r="T27" s="575"/>
      <c r="U27" s="576"/>
      <c r="V27" s="577"/>
      <c r="W27" s="578"/>
    </row>
    <row r="28" spans="1:23" ht="12.75" hidden="1">
      <c r="A28" s="579"/>
      <c r="B28" s="566">
        <f t="shared" si="0"/>
        <v>0</v>
      </c>
      <c r="C28" s="567"/>
      <c r="D28" s="567"/>
      <c r="E28" s="568"/>
      <c r="F28" s="569">
        <f t="shared" si="1"/>
        <v>0</v>
      </c>
      <c r="G28" s="566">
        <f t="shared" si="2"/>
        <v>0</v>
      </c>
      <c r="H28" s="567"/>
      <c r="I28" s="567"/>
      <c r="J28" s="568"/>
      <c r="K28" s="569">
        <f t="shared" si="3"/>
        <v>0</v>
      </c>
      <c r="L28" s="570">
        <f t="shared" si="4"/>
        <v>0</v>
      </c>
      <c r="M28" s="571"/>
      <c r="N28" s="571"/>
      <c r="O28" s="572"/>
      <c r="P28" s="569">
        <f t="shared" si="5"/>
        <v>0</v>
      </c>
      <c r="Q28" s="573"/>
      <c r="R28" s="573"/>
      <c r="S28" s="574"/>
      <c r="T28" s="575"/>
      <c r="U28" s="576"/>
      <c r="V28" s="577"/>
      <c r="W28" s="578"/>
    </row>
    <row r="29" spans="1:23" ht="12.75" hidden="1">
      <c r="A29" s="565"/>
      <c r="B29" s="566">
        <f t="shared" si="0"/>
        <v>0</v>
      </c>
      <c r="C29" s="567"/>
      <c r="D29" s="567"/>
      <c r="E29" s="568"/>
      <c r="F29" s="569">
        <f t="shared" si="1"/>
        <v>0</v>
      </c>
      <c r="G29" s="566">
        <f t="shared" si="2"/>
        <v>0</v>
      </c>
      <c r="H29" s="567"/>
      <c r="I29" s="567"/>
      <c r="J29" s="568"/>
      <c r="K29" s="569">
        <f t="shared" si="3"/>
        <v>0</v>
      </c>
      <c r="L29" s="570">
        <f t="shared" si="4"/>
        <v>0</v>
      </c>
      <c r="M29" s="571"/>
      <c r="N29" s="571"/>
      <c r="O29" s="572"/>
      <c r="P29" s="569">
        <f t="shared" si="5"/>
        <v>0</v>
      </c>
      <c r="Q29" s="573"/>
      <c r="R29" s="573"/>
      <c r="S29" s="574"/>
      <c r="T29" s="575"/>
      <c r="U29" s="576"/>
      <c r="V29" s="577"/>
      <c r="W29" s="578"/>
    </row>
    <row r="30" spans="1:23" ht="12.75" hidden="1">
      <c r="A30" s="565"/>
      <c r="B30" s="566">
        <f t="shared" si="0"/>
        <v>0</v>
      </c>
      <c r="C30" s="567"/>
      <c r="D30" s="567"/>
      <c r="E30" s="568"/>
      <c r="F30" s="569">
        <f t="shared" si="1"/>
        <v>0</v>
      </c>
      <c r="G30" s="566">
        <f t="shared" si="2"/>
        <v>0</v>
      </c>
      <c r="H30" s="567"/>
      <c r="I30" s="567"/>
      <c r="J30" s="568"/>
      <c r="K30" s="569">
        <f t="shared" si="3"/>
        <v>0</v>
      </c>
      <c r="L30" s="570">
        <f t="shared" si="4"/>
        <v>0</v>
      </c>
      <c r="M30" s="571"/>
      <c r="N30" s="571"/>
      <c r="O30" s="572"/>
      <c r="P30" s="569">
        <f t="shared" si="5"/>
        <v>0</v>
      </c>
      <c r="Q30" s="573"/>
      <c r="R30" s="573"/>
      <c r="S30" s="574"/>
      <c r="T30" s="575"/>
      <c r="U30" s="576"/>
      <c r="V30" s="577"/>
      <c r="W30" s="578"/>
    </row>
    <row r="31" spans="1:23" ht="12.75" hidden="1">
      <c r="A31" s="580"/>
      <c r="B31" s="581"/>
      <c r="C31" s="582"/>
      <c r="D31" s="582"/>
      <c r="E31" s="583"/>
      <c r="F31" s="584"/>
      <c r="G31" s="581"/>
      <c r="H31" s="582"/>
      <c r="I31" s="582"/>
      <c r="J31" s="583"/>
      <c r="K31" s="584"/>
      <c r="L31" s="585"/>
      <c r="M31" s="582"/>
      <c r="N31" s="582"/>
      <c r="O31" s="583"/>
      <c r="P31" s="584"/>
      <c r="Q31" s="586"/>
      <c r="R31" s="586"/>
      <c r="S31" s="587"/>
      <c r="T31" s="588"/>
      <c r="U31" s="589"/>
      <c r="V31" s="590"/>
      <c r="W31" s="591"/>
    </row>
    <row r="32" spans="1:23" ht="12.75">
      <c r="A32" s="592" t="s">
        <v>486</v>
      </c>
      <c r="B32" s="581">
        <f>C32+D32</f>
        <v>19413566</v>
      </c>
      <c r="C32" s="582">
        <f>'[1]314MV'!DF28</f>
        <v>394362</v>
      </c>
      <c r="D32" s="582">
        <f>'[1]314MV'!DG28</f>
        <v>19019204</v>
      </c>
      <c r="E32" s="583">
        <f>'[1]314MV'!DH28</f>
        <v>59120</v>
      </c>
      <c r="F32" s="584">
        <f>IF(E32=0,0,ROUND(D32/E32/12*1000,0))</f>
        <v>26809</v>
      </c>
      <c r="G32" s="581">
        <f>H32+I32</f>
        <v>18898446</v>
      </c>
      <c r="H32" s="582">
        <f>'[2]SUMSchv.o.'!CT20</f>
        <v>372821</v>
      </c>
      <c r="I32" s="582">
        <f>'[2]SUMSchv.o.'!CU20</f>
        <v>18525625</v>
      </c>
      <c r="J32" s="583">
        <v>57627</v>
      </c>
      <c r="K32" s="584">
        <f>IF(J32=0,0,ROUND(I32/J32/12*1000,0))</f>
        <v>26790</v>
      </c>
      <c r="L32" s="585">
        <f>M32+N32</f>
        <v>18664636.2</v>
      </c>
      <c r="M32" s="593">
        <v>372317.97</v>
      </c>
      <c r="N32" s="593">
        <v>18292318.23</v>
      </c>
      <c r="O32" s="594">
        <v>56808</v>
      </c>
      <c r="P32" s="584">
        <f>IF(O32=0,0,ROUND(N32/O32/12*1000,0))</f>
        <v>26834</v>
      </c>
      <c r="Q32" s="586">
        <v>233876.9</v>
      </c>
      <c r="R32" s="586">
        <v>233299.33</v>
      </c>
      <c r="S32" s="587"/>
      <c r="T32" s="588">
        <v>78.06</v>
      </c>
      <c r="U32" s="589">
        <v>0</v>
      </c>
      <c r="V32" s="590">
        <v>0</v>
      </c>
      <c r="W32" s="591"/>
    </row>
    <row r="33" spans="1:23" ht="12.75">
      <c r="A33" s="595" t="s">
        <v>487</v>
      </c>
      <c r="B33" s="507"/>
      <c r="C33" s="508"/>
      <c r="D33" s="508"/>
      <c r="E33" s="509"/>
      <c r="F33" s="510"/>
      <c r="G33" s="507"/>
      <c r="H33" s="508"/>
      <c r="I33" s="508"/>
      <c r="J33" s="509"/>
      <c r="K33" s="510"/>
      <c r="L33" s="64"/>
      <c r="M33" s="518"/>
      <c r="N33" s="518"/>
      <c r="O33" s="519"/>
      <c r="P33" s="510"/>
      <c r="Q33" s="511"/>
      <c r="R33" s="511"/>
      <c r="S33" s="493"/>
      <c r="T33" s="512"/>
      <c r="U33" s="513"/>
      <c r="V33" s="514"/>
      <c r="W33" s="515"/>
    </row>
    <row r="34" spans="1:23" ht="12.75">
      <c r="A34" s="596" t="s">
        <v>488</v>
      </c>
      <c r="B34" s="553"/>
      <c r="C34" s="554"/>
      <c r="D34" s="554">
        <f>'[1]314MV'!DG30</f>
        <v>16644558</v>
      </c>
      <c r="E34" s="555">
        <f>'[1]314MV'!DH30</f>
        <v>48043</v>
      </c>
      <c r="F34" s="556">
        <f>IF(E34=0,0,ROUND(D34/E34/12*1000,0))</f>
        <v>28871</v>
      </c>
      <c r="G34" s="553"/>
      <c r="H34" s="554"/>
      <c r="I34" s="554">
        <f>'[2]SUMSchv.o.'!DA20</f>
        <v>16135504</v>
      </c>
      <c r="J34" s="555">
        <v>46578</v>
      </c>
      <c r="K34" s="556">
        <f>IF(J34=0,0,ROUND(I34/J34/12*1000,0))</f>
        <v>28868</v>
      </c>
      <c r="L34" s="116"/>
      <c r="M34" s="557"/>
      <c r="N34" s="557">
        <v>15907212.43</v>
      </c>
      <c r="O34" s="558">
        <v>45893</v>
      </c>
      <c r="P34" s="556">
        <f>IF(O34=0,0,ROUND(N34/O34/12*1000,0))</f>
        <v>28885</v>
      </c>
      <c r="Q34" s="559"/>
      <c r="R34" s="559">
        <v>228286.33</v>
      </c>
      <c r="S34" s="560"/>
      <c r="T34" s="597">
        <v>0</v>
      </c>
      <c r="U34" s="598">
        <v>0</v>
      </c>
      <c r="V34" s="599">
        <v>0</v>
      </c>
      <c r="W34" s="564"/>
    </row>
    <row r="35" spans="1:23" ht="12.75">
      <c r="A35" s="592" t="s">
        <v>489</v>
      </c>
      <c r="B35" s="581">
        <f>C35+D35</f>
        <v>3650537</v>
      </c>
      <c r="C35" s="582">
        <f>'[1]314MV'!DF32</f>
        <v>107514</v>
      </c>
      <c r="D35" s="582">
        <f>'[1]314MV'!DG32</f>
        <v>3543023</v>
      </c>
      <c r="E35" s="583">
        <f>'[1]314MV'!DH32</f>
        <v>9899</v>
      </c>
      <c r="F35" s="584">
        <f>IF(E35=0,0,ROUND(D35/E35/12*1000,0))</f>
        <v>29826</v>
      </c>
      <c r="G35" s="581">
        <f>H35+I35</f>
        <v>3652000</v>
      </c>
      <c r="H35" s="582">
        <f>'[2]SUMSchv.o.'!DG20</f>
        <v>104758</v>
      </c>
      <c r="I35" s="582">
        <f>'[2]SUMSchv.o.'!DH20</f>
        <v>3547242</v>
      </c>
      <c r="J35" s="583">
        <v>9985</v>
      </c>
      <c r="K35" s="584">
        <f>IF(J35=0,0,ROUND(I35/J35/12*1000,0))</f>
        <v>29605</v>
      </c>
      <c r="L35" s="585">
        <f>M35+N35</f>
        <v>3662140.77</v>
      </c>
      <c r="M35" s="593">
        <v>101967.93</v>
      </c>
      <c r="N35" s="593">
        <v>3560172.84</v>
      </c>
      <c r="O35" s="594">
        <v>9914</v>
      </c>
      <c r="P35" s="584">
        <f>IF(O35=0,0,ROUND(N35/O35/12*1000,0))</f>
        <v>29925</v>
      </c>
      <c r="Q35" s="586">
        <v>12351.93</v>
      </c>
      <c r="R35" s="586">
        <v>7071.18</v>
      </c>
      <c r="S35" s="587"/>
      <c r="T35" s="600">
        <v>8314.06</v>
      </c>
      <c r="U35" s="601">
        <v>0</v>
      </c>
      <c r="V35" s="602">
        <v>14181.32</v>
      </c>
      <c r="W35" s="591"/>
    </row>
    <row r="36" spans="1:23" s="434" customFormat="1" ht="12.75">
      <c r="A36" s="595" t="s">
        <v>487</v>
      </c>
      <c r="B36" s="512"/>
      <c r="C36" s="511"/>
      <c r="D36" s="511"/>
      <c r="E36" s="548"/>
      <c r="F36" s="549"/>
      <c r="G36" s="512"/>
      <c r="H36" s="511"/>
      <c r="I36" s="511"/>
      <c r="J36" s="548"/>
      <c r="K36" s="549"/>
      <c r="L36" s="491"/>
      <c r="M36" s="518"/>
      <c r="N36" s="518"/>
      <c r="O36" s="519"/>
      <c r="P36" s="549"/>
      <c r="Q36" s="511"/>
      <c r="R36" s="511"/>
      <c r="S36" s="603"/>
      <c r="T36" s="512"/>
      <c r="U36" s="513"/>
      <c r="V36" s="604"/>
      <c r="W36" s="605"/>
    </row>
    <row r="37" spans="1:23" ht="13.5" thickBot="1">
      <c r="A37" s="596" t="s">
        <v>488</v>
      </c>
      <c r="B37" s="553"/>
      <c r="C37" s="554"/>
      <c r="D37" s="554">
        <f>'[1]314MV'!DG34</f>
        <v>3364836</v>
      </c>
      <c r="E37" s="555">
        <f>'[1]314MV'!DH34</f>
        <v>9260</v>
      </c>
      <c r="F37" s="556">
        <f>IF(E37=0,0,ROUND(D37/E37/12*1000,0))</f>
        <v>30281</v>
      </c>
      <c r="G37" s="553"/>
      <c r="H37" s="554"/>
      <c r="I37" s="554">
        <f>'[2]SUMSchv.o.'!DN20</f>
        <v>3378993</v>
      </c>
      <c r="J37" s="555">
        <v>9343</v>
      </c>
      <c r="K37" s="556">
        <f>IF(J37=0,0,ROUND(I37/J37/12*1000,0))</f>
        <v>30138</v>
      </c>
      <c r="L37" s="116"/>
      <c r="M37" s="557"/>
      <c r="N37" s="557">
        <v>3397096.17</v>
      </c>
      <c r="O37" s="558">
        <v>9275</v>
      </c>
      <c r="P37" s="556">
        <f>IF(O37=0,0,ROUND(N37/O37/12*1000,0))</f>
        <v>30522</v>
      </c>
      <c r="Q37" s="559"/>
      <c r="R37" s="559">
        <v>1004.58</v>
      </c>
      <c r="S37" s="560"/>
      <c r="T37" s="597">
        <v>0</v>
      </c>
      <c r="U37" s="598">
        <v>0</v>
      </c>
      <c r="V37" s="599">
        <v>13942.5</v>
      </c>
      <c r="W37" s="564"/>
    </row>
    <row r="38" spans="1:23" ht="13.5" hidden="1" thickBot="1">
      <c r="A38" s="592" t="s">
        <v>490</v>
      </c>
      <c r="B38" s="581">
        <f>C38+D38</f>
        <v>0</v>
      </c>
      <c r="C38" s="582"/>
      <c r="D38" s="582"/>
      <c r="E38" s="583"/>
      <c r="F38" s="584">
        <f>IF(E38=0,0,ROUND(D38/E38/12*1000,0))</f>
        <v>0</v>
      </c>
      <c r="G38" s="581">
        <f>H38+I38</f>
        <v>0</v>
      </c>
      <c r="H38" s="582"/>
      <c r="I38" s="582"/>
      <c r="J38" s="583"/>
      <c r="K38" s="584">
        <f>IF(J38=0,0,ROUND(I38/J38/12*1000,0))</f>
        <v>0</v>
      </c>
      <c r="L38" s="585">
        <f>M38+N38</f>
        <v>0</v>
      </c>
      <c r="M38" s="593"/>
      <c r="N38" s="593"/>
      <c r="O38" s="594"/>
      <c r="P38" s="584">
        <f>IF(O38=0,0,ROUND(N38/O38/12*1000,0))</f>
        <v>0</v>
      </c>
      <c r="Q38" s="586"/>
      <c r="R38" s="586"/>
      <c r="S38" s="587"/>
      <c r="T38" s="600"/>
      <c r="U38" s="601"/>
      <c r="V38" s="602"/>
      <c r="W38" s="591"/>
    </row>
    <row r="39" spans="1:23" s="434" customFormat="1" ht="13.5" hidden="1" thickBot="1">
      <c r="A39" s="595" t="s">
        <v>487</v>
      </c>
      <c r="B39" s="512"/>
      <c r="C39" s="511"/>
      <c r="D39" s="511"/>
      <c r="E39" s="548"/>
      <c r="F39" s="549"/>
      <c r="G39" s="512"/>
      <c r="H39" s="511"/>
      <c r="I39" s="511"/>
      <c r="J39" s="548"/>
      <c r="K39" s="549"/>
      <c r="L39" s="491"/>
      <c r="M39" s="518"/>
      <c r="N39" s="518"/>
      <c r="O39" s="519"/>
      <c r="P39" s="549"/>
      <c r="Q39" s="511"/>
      <c r="R39" s="511"/>
      <c r="S39" s="603"/>
      <c r="T39" s="512"/>
      <c r="U39" s="513"/>
      <c r="V39" s="604"/>
      <c r="W39" s="605"/>
    </row>
    <row r="40" spans="1:23" ht="13.5" hidden="1" thickBot="1">
      <c r="A40" s="520" t="s">
        <v>488</v>
      </c>
      <c r="B40" s="521">
        <f>C40+D40</f>
        <v>0</v>
      </c>
      <c r="C40" s="533"/>
      <c r="D40" s="533"/>
      <c r="E40" s="534"/>
      <c r="F40" s="525">
        <f>IF(E40=0,0,ROUND(D40/E40/12*1000,0))</f>
        <v>0</v>
      </c>
      <c r="G40" s="521">
        <f>H40+I40</f>
        <v>0</v>
      </c>
      <c r="H40" s="533"/>
      <c r="I40" s="533"/>
      <c r="J40" s="534"/>
      <c r="K40" s="525">
        <f>IF(J40=0,0,ROUND(I40/J40/12*1000,0))</f>
        <v>0</v>
      </c>
      <c r="L40" s="526">
        <f>M40+N40</f>
        <v>0</v>
      </c>
      <c r="M40" s="606"/>
      <c r="N40" s="606"/>
      <c r="O40" s="607"/>
      <c r="P40" s="525">
        <f>IF(O40=0,0,ROUND(N40/O40/12*1000,0))</f>
        <v>0</v>
      </c>
      <c r="Q40" s="535"/>
      <c r="R40" s="535"/>
      <c r="S40" s="536"/>
      <c r="T40" s="608"/>
      <c r="U40" s="609"/>
      <c r="V40" s="610"/>
      <c r="W40" s="540"/>
    </row>
    <row r="41" spans="1:23" s="433" customFormat="1" ht="14.25" thickBot="1">
      <c r="A41" s="611" t="s">
        <v>491</v>
      </c>
      <c r="B41" s="612">
        <f>C41+D41</f>
        <v>384952</v>
      </c>
      <c r="C41" s="613">
        <f>'[1]314MV'!DF50</f>
        <v>12004</v>
      </c>
      <c r="D41" s="613">
        <f>'[1]314MV'!DG50</f>
        <v>372948</v>
      </c>
      <c r="E41" s="614">
        <f>'[1]314MV'!DH50</f>
        <v>1664</v>
      </c>
      <c r="F41" s="615">
        <f>IF(E41=0,0,ROUND(D41/E41/12*1000,0))</f>
        <v>18677</v>
      </c>
      <c r="G41" s="612">
        <f>H41+I41</f>
        <v>390836</v>
      </c>
      <c r="H41" s="613">
        <f>'[2]SUMSchv.o.'!FI20</f>
        <v>14208</v>
      </c>
      <c r="I41" s="613">
        <f>'[2]SUMSchv.o.'!FJ20</f>
        <v>376628</v>
      </c>
      <c r="J41" s="614">
        <v>1698</v>
      </c>
      <c r="K41" s="615">
        <f>IF(J41=0,0,ROUND(I41/J41/12*1000,0))</f>
        <v>18484</v>
      </c>
      <c r="L41" s="612">
        <f>M41+N41</f>
        <v>389401.93</v>
      </c>
      <c r="M41" s="616">
        <v>12786.26</v>
      </c>
      <c r="N41" s="616">
        <v>376615.67</v>
      </c>
      <c r="O41" s="617">
        <v>1640</v>
      </c>
      <c r="P41" s="615">
        <f>IF(O41=0,0,ROUND(N41/O41/12*1000,0))</f>
        <v>19137</v>
      </c>
      <c r="Q41" s="613">
        <v>2690.04</v>
      </c>
      <c r="R41" s="613">
        <v>99.99</v>
      </c>
      <c r="S41" s="618"/>
      <c r="T41" s="619">
        <v>1217.32</v>
      </c>
      <c r="U41" s="620">
        <v>0</v>
      </c>
      <c r="V41" s="621">
        <v>56.14</v>
      </c>
      <c r="W41" s="622"/>
    </row>
    <row r="42" spans="1:23" ht="12.75">
      <c r="A42" s="623"/>
      <c r="B42" s="486"/>
      <c r="C42" s="487"/>
      <c r="D42" s="487"/>
      <c r="E42" s="488"/>
      <c r="F42" s="489"/>
      <c r="G42" s="486"/>
      <c r="H42" s="487"/>
      <c r="I42" s="487"/>
      <c r="J42" s="488"/>
      <c r="K42" s="489"/>
      <c r="L42" s="490"/>
      <c r="M42" s="487"/>
      <c r="N42" s="487"/>
      <c r="O42" s="488"/>
      <c r="P42" s="489"/>
      <c r="Q42" s="542"/>
      <c r="R42" s="542"/>
      <c r="S42" s="543"/>
      <c r="T42" s="544"/>
      <c r="U42" s="545"/>
      <c r="V42" s="546"/>
      <c r="W42" s="547"/>
    </row>
    <row r="43" spans="1:23" s="532" customFormat="1" ht="13.5">
      <c r="A43" s="485" t="s">
        <v>492</v>
      </c>
      <c r="B43" s="624">
        <f>C43+D43</f>
        <v>230785</v>
      </c>
      <c r="C43" s="625">
        <f>'[1]314MV'!DF66</f>
        <v>6845</v>
      </c>
      <c r="D43" s="625">
        <f>'[1]314MV'!DG66</f>
        <v>223940</v>
      </c>
      <c r="E43" s="626">
        <f>'[1]314MV'!DH66</f>
        <v>1263</v>
      </c>
      <c r="F43" s="627">
        <f>IF(E43=0,0,ROUND(D43/E43/12*1000,0))</f>
        <v>14776</v>
      </c>
      <c r="G43" s="624">
        <f>H43+I43</f>
        <v>232590</v>
      </c>
      <c r="H43" s="625">
        <f>'[2]SUMSchv.o.'!FQ20</f>
        <v>8845</v>
      </c>
      <c r="I43" s="625">
        <f>'[2]SUMSchv.o.'!FR20</f>
        <v>223745</v>
      </c>
      <c r="J43" s="626">
        <v>1259</v>
      </c>
      <c r="K43" s="627">
        <f>IF(J43=0,0,ROUND(I43/J43/12*1000,0))</f>
        <v>14810</v>
      </c>
      <c r="L43" s="624">
        <f>M43+N43</f>
        <v>232480</v>
      </c>
      <c r="M43" s="628">
        <v>8824</v>
      </c>
      <c r="N43" s="628">
        <v>223656</v>
      </c>
      <c r="O43" s="629">
        <v>1246</v>
      </c>
      <c r="P43" s="627">
        <f>IF(O43=0,0,ROUND(N43/O43/12*1000,0))</f>
        <v>14958</v>
      </c>
      <c r="Q43" s="625">
        <v>0</v>
      </c>
      <c r="R43" s="625">
        <v>0</v>
      </c>
      <c r="S43" s="630">
        <f>S48</f>
        <v>0</v>
      </c>
      <c r="T43" s="631">
        <v>0</v>
      </c>
      <c r="U43" s="632">
        <v>1758</v>
      </c>
      <c r="V43" s="633">
        <v>27876</v>
      </c>
      <c r="W43" s="634">
        <v>3955.68</v>
      </c>
    </row>
    <row r="44" spans="1:23" s="532" customFormat="1" ht="13.5" hidden="1">
      <c r="A44" s="485"/>
      <c r="B44" s="635">
        <f>C44+D44</f>
        <v>0</v>
      </c>
      <c r="C44" s="636"/>
      <c r="D44" s="636"/>
      <c r="E44" s="637"/>
      <c r="F44" s="638">
        <f>IF(E44=0,0,ROUND(D44/E44/12*1000,0))</f>
        <v>0</v>
      </c>
      <c r="G44" s="635">
        <f>H44+I44</f>
        <v>0</v>
      </c>
      <c r="H44" s="636"/>
      <c r="I44" s="636"/>
      <c r="J44" s="637"/>
      <c r="K44" s="638">
        <f>IF(J44=0,0,ROUND(I44/J44/12*1000,0))</f>
        <v>0</v>
      </c>
      <c r="L44" s="635">
        <f>M44+N44</f>
        <v>0</v>
      </c>
      <c r="M44" s="628"/>
      <c r="N44" s="628"/>
      <c r="O44" s="629"/>
      <c r="P44" s="638">
        <f>IF(O44=0,0,ROUND(N44/O44/12*1000,0))</f>
        <v>0</v>
      </c>
      <c r="Q44" s="625"/>
      <c r="R44" s="625"/>
      <c r="S44" s="630"/>
      <c r="T44" s="631"/>
      <c r="U44" s="632"/>
      <c r="V44" s="633"/>
      <c r="W44" s="634"/>
    </row>
    <row r="45" spans="1:23" s="532" customFormat="1" ht="13.5" hidden="1">
      <c r="A45" s="485"/>
      <c r="B45" s="635">
        <f>C45+D45</f>
        <v>0</v>
      </c>
      <c r="C45" s="636"/>
      <c r="D45" s="636"/>
      <c r="E45" s="637"/>
      <c r="F45" s="638">
        <f>IF(E45=0,0,ROUND(D45/E45/12*1000,0))</f>
        <v>0</v>
      </c>
      <c r="G45" s="635">
        <f>H45+I45</f>
        <v>0</v>
      </c>
      <c r="H45" s="636"/>
      <c r="I45" s="636"/>
      <c r="J45" s="637"/>
      <c r="K45" s="638">
        <f>IF(J45=0,0,ROUND(I45/J45/12*1000,0))</f>
        <v>0</v>
      </c>
      <c r="L45" s="635">
        <f>M45+N45</f>
        <v>0</v>
      </c>
      <c r="M45" s="628"/>
      <c r="N45" s="628"/>
      <c r="O45" s="629"/>
      <c r="P45" s="638">
        <f>IF(O45=0,0,ROUND(N45/O45/12*1000,0))</f>
        <v>0</v>
      </c>
      <c r="Q45" s="625"/>
      <c r="R45" s="625"/>
      <c r="S45" s="630"/>
      <c r="T45" s="631"/>
      <c r="U45" s="632"/>
      <c r="V45" s="633"/>
      <c r="W45" s="634"/>
    </row>
    <row r="46" spans="1:23" s="532" customFormat="1" ht="13.5" hidden="1">
      <c r="A46" s="485"/>
      <c r="B46" s="635">
        <f>C46+D46</f>
        <v>0</v>
      </c>
      <c r="C46" s="636"/>
      <c r="D46" s="636"/>
      <c r="E46" s="637"/>
      <c r="F46" s="638">
        <f>IF(E46=0,0,ROUND(D46/E46/12*1000,0))</f>
        <v>0</v>
      </c>
      <c r="G46" s="635">
        <f>H46+I46</f>
        <v>0</v>
      </c>
      <c r="H46" s="636"/>
      <c r="I46" s="636"/>
      <c r="J46" s="637"/>
      <c r="K46" s="638">
        <f>IF(J46=0,0,ROUND(I46/J46/12*1000,0))</f>
        <v>0</v>
      </c>
      <c r="L46" s="635">
        <f>M46+N46</f>
        <v>0</v>
      </c>
      <c r="M46" s="628"/>
      <c r="N46" s="628"/>
      <c r="O46" s="629"/>
      <c r="P46" s="638">
        <f>IF(O46=0,0,ROUND(N46/O46/12*1000,0))</f>
        <v>0</v>
      </c>
      <c r="Q46" s="625"/>
      <c r="R46" s="625"/>
      <c r="S46" s="630"/>
      <c r="T46" s="631"/>
      <c r="U46" s="632"/>
      <c r="V46" s="633"/>
      <c r="W46" s="634"/>
    </row>
    <row r="47" spans="1:23" ht="12.75">
      <c r="A47" s="639" t="s">
        <v>493</v>
      </c>
      <c r="B47" s="507"/>
      <c r="C47" s="508"/>
      <c r="D47" s="508"/>
      <c r="E47" s="509"/>
      <c r="F47" s="510"/>
      <c r="G47" s="507"/>
      <c r="H47" s="508"/>
      <c r="I47" s="508"/>
      <c r="J47" s="509"/>
      <c r="K47" s="510"/>
      <c r="L47" s="64"/>
      <c r="M47" s="508"/>
      <c r="N47" s="508"/>
      <c r="O47" s="509"/>
      <c r="P47" s="510"/>
      <c r="Q47" s="511"/>
      <c r="R47" s="511"/>
      <c r="S47" s="493"/>
      <c r="T47" s="512"/>
      <c r="U47" s="513"/>
      <c r="V47" s="514"/>
      <c r="W47" s="515"/>
    </row>
    <row r="48" spans="1:23" ht="12.75">
      <c r="A48" s="516" t="s">
        <v>494</v>
      </c>
      <c r="B48" s="507">
        <f>C48+D48</f>
        <v>0</v>
      </c>
      <c r="C48" s="518"/>
      <c r="D48" s="518"/>
      <c r="E48" s="519"/>
      <c r="F48" s="510">
        <f>IF(E48=0,0,ROUND(D48/E48/12*1000,0))</f>
        <v>0</v>
      </c>
      <c r="G48" s="507">
        <f>H48+I48</f>
        <v>0</v>
      </c>
      <c r="H48" s="518"/>
      <c r="I48" s="518"/>
      <c r="J48" s="519"/>
      <c r="K48" s="510">
        <f>IF(J48=0,0,ROUND(I48/J48/12*1000,0))</f>
        <v>0</v>
      </c>
      <c r="L48" s="64">
        <f>M48+N48</f>
        <v>0</v>
      </c>
      <c r="M48" s="518"/>
      <c r="N48" s="518"/>
      <c r="O48" s="519"/>
      <c r="P48" s="510">
        <f>IF(O48=0,0,ROUND(N48/O48/12*1000,0))</f>
        <v>0</v>
      </c>
      <c r="Q48" s="511"/>
      <c r="R48" s="511"/>
      <c r="S48" s="493"/>
      <c r="T48" s="512"/>
      <c r="U48" s="513"/>
      <c r="V48" s="514"/>
      <c r="W48" s="515"/>
    </row>
    <row r="49" spans="1:23" ht="13.5" thickBot="1">
      <c r="A49" s="640"/>
      <c r="B49" s="521"/>
      <c r="C49" s="533"/>
      <c r="D49" s="533"/>
      <c r="E49" s="534"/>
      <c r="F49" s="525"/>
      <c r="G49" s="521"/>
      <c r="H49" s="533"/>
      <c r="I49" s="533"/>
      <c r="J49" s="534"/>
      <c r="K49" s="525"/>
      <c r="L49" s="526"/>
      <c r="M49" s="533"/>
      <c r="N49" s="533"/>
      <c r="O49" s="534"/>
      <c r="P49" s="525"/>
      <c r="Q49" s="535"/>
      <c r="R49" s="535"/>
      <c r="S49" s="493"/>
      <c r="T49" s="561"/>
      <c r="U49" s="562"/>
      <c r="V49" s="563"/>
      <c r="W49" s="540"/>
    </row>
    <row r="50" spans="1:23" ht="14.25" thickTop="1">
      <c r="A50" s="641" t="s">
        <v>495</v>
      </c>
      <c r="B50" s="642"/>
      <c r="C50" s="642"/>
      <c r="D50" s="642"/>
      <c r="E50" s="643"/>
      <c r="F50" s="644"/>
      <c r="G50" s="642"/>
      <c r="H50" s="642"/>
      <c r="I50" s="642"/>
      <c r="J50" s="643"/>
      <c r="K50" s="644"/>
      <c r="L50" s="645"/>
      <c r="M50" s="642"/>
      <c r="N50" s="642"/>
      <c r="O50" s="643"/>
      <c r="P50" s="644"/>
      <c r="Q50" s="646"/>
      <c r="R50" s="646"/>
      <c r="S50" s="647"/>
      <c r="T50" s="648"/>
      <c r="U50" s="649"/>
      <c r="V50" s="650"/>
      <c r="W50" s="651"/>
    </row>
    <row r="51" spans="1:23" s="433" customFormat="1" ht="13.5">
      <c r="A51" s="652" t="s">
        <v>496</v>
      </c>
      <c r="B51" s="636">
        <f>IF(B13+B43=C51+D51,B13+B43,"chyba")</f>
        <v>24837973</v>
      </c>
      <c r="C51" s="636">
        <f>C13+C43</f>
        <v>556255</v>
      </c>
      <c r="D51" s="636">
        <f>D13+D43</f>
        <v>24281718</v>
      </c>
      <c r="E51" s="637">
        <f>E13+E43</f>
        <v>75913</v>
      </c>
      <c r="F51" s="627">
        <f>IF(E51=0,0,ROUND(D51/E51/12*1000,0))</f>
        <v>26655</v>
      </c>
      <c r="G51" s="636">
        <f>IF(G13+G43=H51+I51,G13+G43,"chyba")</f>
        <v>24389344</v>
      </c>
      <c r="H51" s="636">
        <f>H13+H43</f>
        <v>530183</v>
      </c>
      <c r="I51" s="636">
        <f>I13+I43</f>
        <v>23859161</v>
      </c>
      <c r="J51" s="637">
        <f>J13+J43</f>
        <v>74739</v>
      </c>
      <c r="K51" s="627">
        <f>IF(J51=0,0,ROUND(I51/J51/12*1000,0))</f>
        <v>26603</v>
      </c>
      <c r="L51" s="636">
        <f>IF(L13+L43=M51+N51,L13+L43,"chyba")</f>
        <v>24163105.970000003</v>
      </c>
      <c r="M51" s="625">
        <f>M13+M43</f>
        <v>523449.89999999997</v>
      </c>
      <c r="N51" s="625">
        <f>N13+N43</f>
        <v>23639656.070000004</v>
      </c>
      <c r="O51" s="626">
        <f>O13+O43</f>
        <v>73720</v>
      </c>
      <c r="P51" s="627">
        <f>IF(O51=0,0,ROUND(N51/O51/12*1000,0))</f>
        <v>26722</v>
      </c>
      <c r="Q51" s="625">
        <f>Q13+Q43</f>
        <v>257782.75</v>
      </c>
      <c r="R51" s="625">
        <f>R13+R43</f>
        <v>245984.57999999996</v>
      </c>
      <c r="S51" s="630">
        <f>S43</f>
        <v>0</v>
      </c>
      <c r="T51" s="631">
        <f>T13+T43</f>
        <v>17429.98</v>
      </c>
      <c r="U51" s="632">
        <f>U13+U43</f>
        <v>1758</v>
      </c>
      <c r="V51" s="633">
        <f>V13+V43</f>
        <v>42148.68</v>
      </c>
      <c r="W51" s="634">
        <f>W13+W43</f>
        <v>3955.68</v>
      </c>
    </row>
    <row r="52" spans="1:23" ht="13.5" thickBot="1">
      <c r="A52" s="653"/>
      <c r="B52" s="654"/>
      <c r="C52" s="654"/>
      <c r="D52" s="654"/>
      <c r="E52" s="655"/>
      <c r="F52" s="656"/>
      <c r="G52" s="654"/>
      <c r="H52" s="654"/>
      <c r="I52" s="654"/>
      <c r="J52" s="655"/>
      <c r="K52" s="656"/>
      <c r="L52" s="657"/>
      <c r="M52" s="654"/>
      <c r="N52" s="654"/>
      <c r="O52" s="655"/>
      <c r="P52" s="656"/>
      <c r="Q52" s="658"/>
      <c r="R52" s="658"/>
      <c r="S52" s="659"/>
      <c r="T52" s="660"/>
      <c r="U52" s="661"/>
      <c r="V52" s="662"/>
      <c r="W52" s="663"/>
    </row>
    <row r="53" spans="1:23" s="434" customFormat="1" ht="15" thickBot="1" thickTop="1">
      <c r="A53" s="664" t="s">
        <v>497</v>
      </c>
      <c r="B53" s="665"/>
      <c r="C53" s="665"/>
      <c r="D53" s="665"/>
      <c r="E53" s="666"/>
      <c r="F53" s="666"/>
      <c r="G53" s="665"/>
      <c r="H53" s="665"/>
      <c r="I53" s="665"/>
      <c r="J53" s="666"/>
      <c r="K53" s="666"/>
      <c r="L53" s="667"/>
      <c r="M53" s="665"/>
      <c r="N53" s="665"/>
      <c r="O53" s="666"/>
      <c r="P53" s="666"/>
      <c r="Q53" s="665"/>
      <c r="R53" s="665"/>
      <c r="S53" s="665"/>
      <c r="T53" s="665"/>
      <c r="U53" s="665"/>
      <c r="V53" s="665"/>
      <c r="W53" s="665"/>
    </row>
    <row r="54" spans="1:23" ht="13.5" thickTop="1">
      <c r="A54" s="668" t="s">
        <v>498</v>
      </c>
      <c r="B54" s="642"/>
      <c r="C54" s="642"/>
      <c r="D54" s="642"/>
      <c r="E54" s="643"/>
      <c r="F54" s="644"/>
      <c r="G54" s="642"/>
      <c r="H54" s="642"/>
      <c r="I54" s="642"/>
      <c r="J54" s="643"/>
      <c r="K54" s="644"/>
      <c r="L54" s="645"/>
      <c r="M54" s="642"/>
      <c r="N54" s="642"/>
      <c r="O54" s="643"/>
      <c r="P54" s="644"/>
      <c r="Q54" s="648"/>
      <c r="R54" s="669"/>
      <c r="S54" s="670"/>
      <c r="T54" s="646"/>
      <c r="U54" s="671"/>
      <c r="V54" s="672"/>
      <c r="W54" s="651"/>
    </row>
    <row r="55" spans="1:23" ht="12.75">
      <c r="A55" s="673" t="s">
        <v>499</v>
      </c>
      <c r="B55" s="508">
        <f>C55+D55</f>
        <v>0</v>
      </c>
      <c r="C55" s="518"/>
      <c r="D55" s="518"/>
      <c r="E55" s="519"/>
      <c r="F55" s="510">
        <f>IF(E55=0,0,ROUND(D55/E55/12*1000,0))</f>
        <v>0</v>
      </c>
      <c r="G55" s="508">
        <f>H55+I55</f>
        <v>0</v>
      </c>
      <c r="H55" s="518"/>
      <c r="I55" s="518"/>
      <c r="J55" s="519"/>
      <c r="K55" s="510">
        <f>IF(J55=0,0,ROUND(I55/J55/12*1000,0))</f>
        <v>0</v>
      </c>
      <c r="L55" s="9">
        <f>M55+N55</f>
        <v>0</v>
      </c>
      <c r="M55" s="518"/>
      <c r="N55" s="518"/>
      <c r="O55" s="519"/>
      <c r="P55" s="510">
        <f>IF(O55=0,0,ROUND(N55/O55/12*1000,0))</f>
        <v>0</v>
      </c>
      <c r="Q55" s="512"/>
      <c r="R55" s="604"/>
      <c r="S55" s="674"/>
      <c r="T55" s="675"/>
      <c r="U55" s="676"/>
      <c r="V55" s="677"/>
      <c r="W55" s="515"/>
    </row>
    <row r="56" spans="1:23" ht="13.5" thickBot="1">
      <c r="A56" s="678" t="s">
        <v>500</v>
      </c>
      <c r="B56" s="654"/>
      <c r="C56" s="654"/>
      <c r="D56" s="654"/>
      <c r="E56" s="655"/>
      <c r="F56" s="656"/>
      <c r="G56" s="654"/>
      <c r="H56" s="654"/>
      <c r="I56" s="654"/>
      <c r="J56" s="655"/>
      <c r="K56" s="656"/>
      <c r="L56" s="657"/>
      <c r="M56" s="654"/>
      <c r="N56" s="654"/>
      <c r="O56" s="655"/>
      <c r="P56" s="656"/>
      <c r="Q56" s="660"/>
      <c r="R56" s="679"/>
      <c r="S56" s="680"/>
      <c r="T56" s="658"/>
      <c r="U56" s="681"/>
      <c r="V56" s="682"/>
      <c r="W56" s="663"/>
    </row>
    <row r="57" spans="1:23" s="434" customFormat="1" ht="14.25" thickBot="1" thickTop="1">
      <c r="A57" s="683"/>
      <c r="B57" s="665"/>
      <c r="C57" s="665"/>
      <c r="D57" s="665"/>
      <c r="E57" s="666"/>
      <c r="F57" s="666"/>
      <c r="G57" s="665"/>
      <c r="H57" s="665"/>
      <c r="I57" s="665"/>
      <c r="J57" s="666"/>
      <c r="K57" s="666"/>
      <c r="L57" s="667"/>
      <c r="M57" s="665"/>
      <c r="N57" s="665"/>
      <c r="O57" s="666"/>
      <c r="P57" s="666"/>
      <c r="Q57" s="665"/>
      <c r="R57" s="665"/>
      <c r="S57" s="665"/>
      <c r="T57" s="665"/>
      <c r="U57" s="665"/>
      <c r="V57" s="665"/>
      <c r="W57" s="665"/>
    </row>
    <row r="58" spans="1:23" ht="13.5" thickTop="1">
      <c r="A58" s="436"/>
      <c r="B58" s="642"/>
      <c r="C58" s="642"/>
      <c r="D58" s="642"/>
      <c r="E58" s="643"/>
      <c r="F58" s="644"/>
      <c r="G58" s="642"/>
      <c r="H58" s="642"/>
      <c r="I58" s="642"/>
      <c r="J58" s="643"/>
      <c r="K58" s="644"/>
      <c r="L58" s="645"/>
      <c r="M58" s="642"/>
      <c r="N58" s="642"/>
      <c r="O58" s="643"/>
      <c r="P58" s="644"/>
      <c r="Q58" s="648"/>
      <c r="R58" s="669"/>
      <c r="S58" s="670"/>
      <c r="T58" s="646"/>
      <c r="U58" s="671"/>
      <c r="V58" s="672"/>
      <c r="W58" s="651"/>
    </row>
    <row r="59" spans="1:23" ht="13.5">
      <c r="A59" s="684" t="s">
        <v>501</v>
      </c>
      <c r="B59" s="508">
        <f>C59+D59</f>
        <v>60168</v>
      </c>
      <c r="C59" s="511">
        <v>162</v>
      </c>
      <c r="D59" s="511">
        <v>60006</v>
      </c>
      <c r="E59" s="548">
        <v>258</v>
      </c>
      <c r="F59" s="685">
        <f>IF(E59=0,0,ROUND(D59/E59/12*1000,0))</f>
        <v>19382</v>
      </c>
      <c r="G59" s="508">
        <f>H59+I59</f>
        <v>60168</v>
      </c>
      <c r="H59" s="511">
        <v>162</v>
      </c>
      <c r="I59" s="511">
        <v>60006</v>
      </c>
      <c r="J59" s="548">
        <v>258</v>
      </c>
      <c r="K59" s="510">
        <f>IF(J59=0,0,ROUND(I59/J59/12*1000,0))</f>
        <v>19382</v>
      </c>
      <c r="L59" s="9">
        <f>M59+N59</f>
        <v>59254.94</v>
      </c>
      <c r="M59" s="518">
        <v>107.32</v>
      </c>
      <c r="N59" s="518">
        <v>59147.62</v>
      </c>
      <c r="O59" s="519">
        <v>265</v>
      </c>
      <c r="P59" s="510">
        <f>IF(O59=0,0,ROUND(N59/O59/12*1000,0))</f>
        <v>18600</v>
      </c>
      <c r="Q59" s="512">
        <v>0</v>
      </c>
      <c r="R59" s="604">
        <v>0</v>
      </c>
      <c r="S59" s="674">
        <v>0</v>
      </c>
      <c r="T59" s="675">
        <v>874.49</v>
      </c>
      <c r="U59" s="676">
        <v>4545.65</v>
      </c>
      <c r="V59" s="677">
        <v>112.08</v>
      </c>
      <c r="W59" s="515">
        <v>9078.68</v>
      </c>
    </row>
    <row r="60" spans="1:23" ht="13.5" thickBot="1">
      <c r="A60" s="686" t="s">
        <v>502</v>
      </c>
      <c r="B60" s="654"/>
      <c r="C60" s="654"/>
      <c r="D60" s="654"/>
      <c r="E60" s="655"/>
      <c r="F60" s="656"/>
      <c r="G60" s="654"/>
      <c r="H60" s="654"/>
      <c r="I60" s="654"/>
      <c r="J60" s="655"/>
      <c r="K60" s="656"/>
      <c r="L60" s="657"/>
      <c r="M60" s="654"/>
      <c r="N60" s="654"/>
      <c r="O60" s="655"/>
      <c r="P60" s="656"/>
      <c r="Q60" s="660"/>
      <c r="R60" s="679"/>
      <c r="S60" s="680"/>
      <c r="T60" s="658"/>
      <c r="U60" s="681"/>
      <c r="V60" s="682"/>
      <c r="W60" s="663"/>
    </row>
    <row r="61" spans="1:23" ht="13.5" thickTop="1">
      <c r="A61" s="532"/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25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</row>
    <row r="62" spans="1:23" s="689" customFormat="1" ht="12.75" hidden="1">
      <c r="A62" s="687" t="s">
        <v>503</v>
      </c>
      <c r="B62" s="688">
        <f>'[1]314MV'!DE76</f>
        <v>24837973</v>
      </c>
      <c r="C62" s="688">
        <f>'[1]314MV'!DF76</f>
        <v>556255</v>
      </c>
      <c r="D62" s="688">
        <f>'[1]314MV'!DG76</f>
        <v>24281718</v>
      </c>
      <c r="E62" s="688">
        <f>'[1]314MV'!DH76</f>
        <v>75913</v>
      </c>
      <c r="F62" s="688">
        <f>'[1]314MV'!DI76</f>
        <v>26655.203983507436</v>
      </c>
      <c r="G62" s="688">
        <f>'[2]SUMSchv.o.'!FX20</f>
        <v>24389344</v>
      </c>
      <c r="H62" s="688">
        <f>'[2]SUMSchv.o.'!FY20</f>
        <v>530183</v>
      </c>
      <c r="I62" s="688">
        <f>'[2]SUMSchv.o.'!FZ20</f>
        <v>23859161</v>
      </c>
      <c r="J62" s="688">
        <f>'[2]SUMSchv.o.'!GA20</f>
        <v>73907</v>
      </c>
      <c r="K62" s="688"/>
      <c r="L62" s="687"/>
      <c r="M62" s="687"/>
      <c r="N62" s="687"/>
      <c r="O62" s="687"/>
      <c r="P62" s="687"/>
      <c r="Q62" s="687"/>
      <c r="R62" s="687"/>
      <c r="S62" s="687"/>
      <c r="T62" s="687"/>
      <c r="U62" s="687"/>
      <c r="V62" s="687"/>
      <c r="W62" s="687"/>
    </row>
    <row r="63" spans="1:23" s="693" customFormat="1" ht="12.75" hidden="1">
      <c r="A63" s="690"/>
      <c r="B63" s="691">
        <f aca="true" t="shared" si="6" ref="B63:J63">B51-B62</f>
        <v>0</v>
      </c>
      <c r="C63" s="691">
        <f t="shared" si="6"/>
        <v>0</v>
      </c>
      <c r="D63" s="691">
        <f t="shared" si="6"/>
        <v>0</v>
      </c>
      <c r="E63" s="692">
        <f t="shared" si="6"/>
        <v>0</v>
      </c>
      <c r="F63" s="692">
        <f t="shared" si="6"/>
        <v>-0.20398350743562332</v>
      </c>
      <c r="G63" s="691">
        <f t="shared" si="6"/>
        <v>0</v>
      </c>
      <c r="H63" s="691">
        <f t="shared" si="6"/>
        <v>0</v>
      </c>
      <c r="I63" s="691">
        <f t="shared" si="6"/>
        <v>0</v>
      </c>
      <c r="J63" s="692">
        <f t="shared" si="6"/>
        <v>832</v>
      </c>
      <c r="K63" s="691"/>
      <c r="L63" s="690"/>
      <c r="M63" s="690"/>
      <c r="N63" s="690"/>
      <c r="O63" s="690"/>
      <c r="P63" s="690"/>
      <c r="Q63" s="690"/>
      <c r="R63" s="690"/>
      <c r="S63" s="690"/>
      <c r="T63" s="690"/>
      <c r="U63" s="690"/>
      <c r="V63" s="690"/>
      <c r="W63" s="690"/>
    </row>
    <row r="64" spans="1:23" s="434" customFormat="1" ht="15" customHeight="1">
      <c r="A64" s="694"/>
      <c r="B64" s="695"/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  <c r="P64" s="696"/>
      <c r="Q64" s="696"/>
      <c r="R64" s="696"/>
      <c r="S64" s="696"/>
      <c r="T64" s="696"/>
      <c r="U64" s="696"/>
      <c r="V64" s="696"/>
      <c r="W64" s="696"/>
    </row>
    <row r="65" spans="1:23" s="699" customFormat="1" ht="15" customHeight="1">
      <c r="A65" s="697" t="s">
        <v>504</v>
      </c>
      <c r="B65" s="698" t="s">
        <v>505</v>
      </c>
      <c r="C65" s="698"/>
      <c r="D65" s="698"/>
      <c r="E65" s="698"/>
      <c r="F65" s="698"/>
      <c r="G65" s="698"/>
      <c r="H65" s="698"/>
      <c r="I65" s="698"/>
      <c r="J65" s="698"/>
      <c r="K65" s="698"/>
      <c r="L65" s="698"/>
      <c r="M65" s="698"/>
      <c r="N65" s="698"/>
      <c r="O65" s="698"/>
      <c r="P65" s="698"/>
      <c r="Q65" s="698"/>
      <c r="R65" s="698"/>
      <c r="S65" s="698"/>
      <c r="T65" s="698"/>
      <c r="V65" s="700"/>
      <c r="W65" s="698"/>
    </row>
    <row r="66" spans="1:23" s="699" customFormat="1" ht="15" customHeight="1">
      <c r="A66" s="697"/>
      <c r="B66" s="701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698"/>
      <c r="N66" s="698"/>
      <c r="O66" s="698"/>
      <c r="P66" s="698"/>
      <c r="Q66" s="698"/>
      <c r="R66" s="698"/>
      <c r="S66" s="698"/>
      <c r="T66" s="698"/>
      <c r="U66" s="698"/>
      <c r="V66" s="702"/>
      <c r="W66" s="702"/>
    </row>
    <row r="67" spans="2:23" s="699" customFormat="1" ht="15" customHeight="1">
      <c r="B67" s="698" t="s">
        <v>506</v>
      </c>
      <c r="C67" s="698"/>
      <c r="D67" s="698"/>
      <c r="E67" s="698"/>
      <c r="F67" s="698"/>
      <c r="G67" s="698"/>
      <c r="H67" s="698"/>
      <c r="I67" s="698"/>
      <c r="J67" s="698"/>
      <c r="K67" s="698"/>
      <c r="L67" s="698"/>
      <c r="M67" s="698"/>
      <c r="N67" s="698"/>
      <c r="O67" s="698"/>
      <c r="P67" s="698"/>
      <c r="Q67" s="698"/>
      <c r="R67" s="698"/>
      <c r="S67" s="698"/>
      <c r="T67" s="698"/>
      <c r="U67" s="698"/>
      <c r="V67" s="703"/>
      <c r="W67" s="704"/>
    </row>
    <row r="68" spans="2:23" s="699" customFormat="1" ht="15" customHeight="1">
      <c r="B68" s="698" t="s">
        <v>507</v>
      </c>
      <c r="C68" s="698"/>
      <c r="D68" s="698"/>
      <c r="E68" s="698"/>
      <c r="F68" s="698"/>
      <c r="G68" s="698"/>
      <c r="H68" s="698"/>
      <c r="I68" s="698"/>
      <c r="J68" s="698"/>
      <c r="K68" s="698"/>
      <c r="L68" s="698"/>
      <c r="M68" s="698"/>
      <c r="N68" s="698"/>
      <c r="O68" s="698"/>
      <c r="P68" s="698"/>
      <c r="Q68" s="698"/>
      <c r="R68" s="698"/>
      <c r="S68" s="698"/>
      <c r="T68" s="698"/>
      <c r="V68" s="703"/>
      <c r="W68" s="705"/>
    </row>
    <row r="69" spans="2:23" s="699" customFormat="1" ht="15" customHeight="1">
      <c r="B69" s="698"/>
      <c r="C69" s="698"/>
      <c r="D69" s="698"/>
      <c r="E69" s="698"/>
      <c r="F69" s="698"/>
      <c r="G69" s="698"/>
      <c r="H69" s="698"/>
      <c r="I69" s="698"/>
      <c r="J69" s="698"/>
      <c r="K69" s="698"/>
      <c r="L69" s="698"/>
      <c r="M69" s="698"/>
      <c r="N69" s="698"/>
      <c r="O69" s="698"/>
      <c r="P69" s="698"/>
      <c r="Q69" s="698"/>
      <c r="R69" s="698"/>
      <c r="S69" s="698"/>
      <c r="T69" s="698"/>
      <c r="V69" s="706"/>
      <c r="W69" s="707"/>
    </row>
    <row r="70" spans="2:23" s="708" customFormat="1" ht="15" customHeight="1">
      <c r="B70" s="700" t="s">
        <v>510</v>
      </c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09"/>
      <c r="W70" s="709"/>
    </row>
    <row r="71" spans="2:23" s="708" customFormat="1" ht="15" customHeight="1">
      <c r="B71" s="700" t="s">
        <v>511</v>
      </c>
      <c r="C71" s="709"/>
      <c r="D71" s="709"/>
      <c r="E71" s="709"/>
      <c r="F71" s="709"/>
      <c r="G71" s="709"/>
      <c r="H71" s="709"/>
      <c r="I71" s="710"/>
      <c r="J71" s="709"/>
      <c r="K71" s="709"/>
      <c r="L71" s="709"/>
      <c r="M71" s="709"/>
      <c r="N71" s="709"/>
      <c r="O71" s="709"/>
      <c r="P71" s="709"/>
      <c r="Q71" s="709"/>
      <c r="R71" s="709"/>
      <c r="S71" s="709"/>
      <c r="T71" s="709"/>
      <c r="U71" s="709"/>
      <c r="V71" s="709"/>
      <c r="W71" s="709"/>
    </row>
    <row r="72" spans="2:23" s="708" customFormat="1" ht="15" customHeight="1">
      <c r="B72" s="700" t="s">
        <v>512</v>
      </c>
      <c r="C72" s="709"/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709"/>
      <c r="O72" s="709"/>
      <c r="P72" s="709"/>
      <c r="Q72" s="709"/>
      <c r="R72" s="709"/>
      <c r="S72" s="709"/>
      <c r="T72" s="709"/>
      <c r="U72" s="709"/>
      <c r="V72" s="709"/>
      <c r="W72" s="709"/>
    </row>
    <row r="73" spans="2:23" s="711" customFormat="1" ht="15" customHeight="1">
      <c r="B73" s="700" t="s">
        <v>513</v>
      </c>
      <c r="C73" s="700"/>
      <c r="D73" s="700"/>
      <c r="E73" s="700"/>
      <c r="F73" s="700"/>
      <c r="G73" s="700"/>
      <c r="H73" s="700"/>
      <c r="I73" s="700"/>
      <c r="J73" s="700"/>
      <c r="K73" s="700"/>
      <c r="L73" s="700"/>
      <c r="M73" s="700"/>
      <c r="N73" s="700"/>
      <c r="O73" s="700"/>
      <c r="P73" s="700"/>
      <c r="Q73" s="700"/>
      <c r="R73" s="700"/>
      <c r="S73" s="700"/>
      <c r="T73" s="700"/>
      <c r="V73" s="700"/>
      <c r="W73" s="700"/>
    </row>
    <row r="74" spans="2:23" s="711" customFormat="1" ht="15" customHeight="1">
      <c r="B74" s="700"/>
      <c r="C74" s="700"/>
      <c r="D74" s="700"/>
      <c r="E74" s="700"/>
      <c r="F74" s="700"/>
      <c r="G74" s="700"/>
      <c r="H74" s="700"/>
      <c r="I74" s="700"/>
      <c r="J74" s="700"/>
      <c r="K74" s="700"/>
      <c r="L74" s="700"/>
      <c r="M74" s="700"/>
      <c r="N74" s="700"/>
      <c r="O74" s="700"/>
      <c r="P74" s="700"/>
      <c r="Q74" s="700"/>
      <c r="R74" s="700"/>
      <c r="S74" s="700"/>
      <c r="T74" s="700"/>
      <c r="U74" s="700"/>
      <c r="V74" s="700"/>
      <c r="W74" s="700"/>
    </row>
    <row r="75" s="711" customFormat="1" ht="15" customHeight="1">
      <c r="B75" s="711" t="s">
        <v>514</v>
      </c>
    </row>
    <row r="76" s="711" customFormat="1" ht="15" customHeight="1">
      <c r="B76" s="700" t="s">
        <v>515</v>
      </c>
    </row>
    <row r="77" spans="2:23" s="711" customFormat="1" ht="15" customHeight="1">
      <c r="B77" s="700"/>
      <c r="C77" s="700"/>
      <c r="D77" s="700"/>
      <c r="E77" s="700"/>
      <c r="F77" s="700"/>
      <c r="G77" s="700"/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  <c r="S77" s="700"/>
      <c r="T77" s="700"/>
      <c r="U77" s="700"/>
      <c r="V77" s="700"/>
      <c r="W77" s="700"/>
    </row>
    <row r="78" spans="1:23" s="711" customFormat="1" ht="15" customHeight="1">
      <c r="A78" s="700"/>
      <c r="B78" s="700" t="s">
        <v>516</v>
      </c>
      <c r="C78" s="700"/>
      <c r="D78" s="700"/>
      <c r="E78" s="700"/>
      <c r="F78" s="700"/>
      <c r="G78" s="700"/>
      <c r="H78" s="700"/>
      <c r="I78" s="700"/>
      <c r="J78" s="700"/>
      <c r="K78" s="700"/>
      <c r="L78" s="700"/>
      <c r="M78" s="700"/>
      <c r="N78" s="700"/>
      <c r="O78" s="700"/>
      <c r="P78" s="700"/>
      <c r="Q78" s="700"/>
      <c r="R78" s="700"/>
      <c r="S78" s="700"/>
      <c r="T78" s="700"/>
      <c r="U78" s="700"/>
      <c r="V78" s="700"/>
      <c r="W78" s="700"/>
    </row>
    <row r="79" s="711" customFormat="1" ht="15" customHeight="1">
      <c r="B79" s="711" t="s">
        <v>517</v>
      </c>
    </row>
    <row r="80" s="711" customFormat="1" ht="15" customHeight="1">
      <c r="B80" s="711" t="s">
        <v>518</v>
      </c>
    </row>
    <row r="81" s="711" customFormat="1" ht="15" customHeight="1">
      <c r="B81" s="700" t="s">
        <v>519</v>
      </c>
    </row>
    <row r="82" s="711" customFormat="1" ht="15" customHeight="1">
      <c r="B82" s="700"/>
    </row>
    <row r="83" s="711" customFormat="1" ht="15" customHeight="1">
      <c r="B83" s="700"/>
    </row>
    <row r="84" s="711" customFormat="1" ht="15" customHeight="1">
      <c r="B84" s="700"/>
    </row>
    <row r="85" spans="1:23" s="699" customFormat="1" ht="15" customHeight="1">
      <c r="A85" s="711"/>
      <c r="B85" s="711"/>
      <c r="C85" s="711"/>
      <c r="D85" s="711"/>
      <c r="E85" s="711"/>
      <c r="F85" s="711"/>
      <c r="G85" s="711"/>
      <c r="H85" s="711"/>
      <c r="I85" s="711"/>
      <c r="J85" s="711"/>
      <c r="K85" s="711"/>
      <c r="L85" s="711"/>
      <c r="M85" s="711"/>
      <c r="N85" s="711"/>
      <c r="O85" s="711"/>
      <c r="P85" s="711"/>
      <c r="Q85" s="711"/>
      <c r="R85" s="711"/>
      <c r="S85" s="711"/>
      <c r="T85" s="711"/>
      <c r="U85" s="711"/>
      <c r="V85" s="711"/>
      <c r="W85" s="711"/>
    </row>
    <row r="86" spans="1:23" s="963" customFormat="1" ht="15" customHeight="1">
      <c r="A86" s="1201" t="s">
        <v>918</v>
      </c>
      <c r="B86" s="1201"/>
      <c r="C86" s="1201"/>
      <c r="M86" s="963" t="s">
        <v>917</v>
      </c>
      <c r="V86" s="1200" t="s">
        <v>869</v>
      </c>
      <c r="W86" s="1200"/>
    </row>
    <row r="87" spans="1:22" s="964" customFormat="1" ht="17.25">
      <c r="A87" s="1201" t="s">
        <v>134</v>
      </c>
      <c r="B87" s="1201"/>
      <c r="C87" s="1201"/>
      <c r="V87" s="965"/>
    </row>
    <row r="88" spans="1:23" s="964" customFormat="1" ht="17.25">
      <c r="A88" s="1217" t="s">
        <v>919</v>
      </c>
      <c r="B88" s="1217"/>
      <c r="C88" s="966"/>
      <c r="D88" s="966"/>
      <c r="E88" s="966"/>
      <c r="F88" s="966"/>
      <c r="G88" s="966"/>
      <c r="H88" s="966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1:23" ht="13.5">
      <c r="A89" s="712"/>
      <c r="B89" s="712"/>
      <c r="C89" s="712"/>
      <c r="D89" s="712"/>
      <c r="E89" s="712"/>
      <c r="F89" s="712"/>
      <c r="G89" s="712"/>
      <c r="H89" s="712"/>
      <c r="I89" s="712"/>
      <c r="J89" s="712"/>
      <c r="K89" s="712"/>
      <c r="L89" s="712"/>
      <c r="M89" s="712"/>
      <c r="N89" s="712"/>
      <c r="O89" s="712"/>
      <c r="P89" s="712"/>
      <c r="Q89" s="712"/>
      <c r="R89" s="712"/>
      <c r="S89" s="712"/>
      <c r="T89" s="712"/>
      <c r="U89" s="712"/>
      <c r="V89" s="712"/>
      <c r="W89" s="712"/>
    </row>
    <row r="90" spans="1:23" ht="13.5">
      <c r="A90" s="712"/>
      <c r="B90" s="712"/>
      <c r="C90" s="712"/>
      <c r="D90" s="712"/>
      <c r="E90" s="712"/>
      <c r="F90" s="712"/>
      <c r="G90" s="712"/>
      <c r="H90" s="712"/>
      <c r="I90" s="712"/>
      <c r="J90" s="712"/>
      <c r="K90" s="712"/>
      <c r="L90" s="712"/>
      <c r="M90" s="712"/>
      <c r="N90" s="712"/>
      <c r="O90" s="712"/>
      <c r="P90" s="712"/>
      <c r="Q90" s="712"/>
      <c r="R90" s="712"/>
      <c r="S90" s="712"/>
      <c r="T90" s="712"/>
      <c r="U90" s="712"/>
      <c r="V90" s="712"/>
      <c r="W90" s="712"/>
    </row>
    <row r="91" spans="1:23" ht="13.5">
      <c r="A91" s="712"/>
      <c r="B91" s="712"/>
      <c r="C91" s="712"/>
      <c r="D91" s="712"/>
      <c r="E91" s="712"/>
      <c r="F91" s="712"/>
      <c r="G91" s="712"/>
      <c r="H91" s="712"/>
      <c r="I91" s="712"/>
      <c r="J91" s="712"/>
      <c r="K91" s="712"/>
      <c r="L91" s="712"/>
      <c r="M91" s="712"/>
      <c r="N91" s="712"/>
      <c r="O91" s="712"/>
      <c r="P91" s="712"/>
      <c r="Q91" s="712"/>
      <c r="R91" s="712"/>
      <c r="S91" s="712"/>
      <c r="T91" s="712"/>
      <c r="U91" s="712"/>
      <c r="V91" s="712"/>
      <c r="W91" s="712"/>
    </row>
    <row r="92" spans="1:23" ht="13.5">
      <c r="A92" s="712"/>
      <c r="B92" s="712"/>
      <c r="C92" s="712"/>
      <c r="D92" s="712"/>
      <c r="E92" s="712"/>
      <c r="F92" s="712"/>
      <c r="G92" s="712"/>
      <c r="H92" s="712"/>
      <c r="I92" s="712"/>
      <c r="J92" s="712"/>
      <c r="K92" s="712"/>
      <c r="L92" s="712"/>
      <c r="M92" s="712"/>
      <c r="N92" s="712"/>
      <c r="O92" s="712"/>
      <c r="P92" s="712"/>
      <c r="Q92" s="712"/>
      <c r="R92" s="712"/>
      <c r="S92" s="712"/>
      <c r="T92" s="712"/>
      <c r="U92" s="712"/>
      <c r="V92" s="712"/>
      <c r="W92" s="712"/>
    </row>
    <row r="93" spans="1:23" ht="13.5">
      <c r="A93" s="712"/>
      <c r="B93" s="712"/>
      <c r="C93" s="712"/>
      <c r="D93" s="712"/>
      <c r="E93" s="712"/>
      <c r="F93" s="712"/>
      <c r="G93" s="712"/>
      <c r="H93" s="712"/>
      <c r="I93" s="712"/>
      <c r="J93" s="712"/>
      <c r="K93" s="712"/>
      <c r="L93" s="712"/>
      <c r="M93" s="712"/>
      <c r="N93" s="712"/>
      <c r="O93" s="712"/>
      <c r="P93" s="712"/>
      <c r="Q93" s="712"/>
      <c r="R93" s="712"/>
      <c r="S93" s="712"/>
      <c r="T93" s="712"/>
      <c r="U93" s="712"/>
      <c r="V93" s="712"/>
      <c r="W93" s="712"/>
    </row>
    <row r="94" spans="1:23" ht="13.5">
      <c r="A94" s="712"/>
      <c r="B94" s="712"/>
      <c r="C94" s="712"/>
      <c r="D94" s="712"/>
      <c r="E94" s="712"/>
      <c r="F94" s="712"/>
      <c r="G94" s="712"/>
      <c r="H94" s="712"/>
      <c r="I94" s="712"/>
      <c r="J94" s="712"/>
      <c r="K94" s="712"/>
      <c r="L94" s="712"/>
      <c r="M94" s="712"/>
      <c r="N94" s="712"/>
      <c r="O94" s="712"/>
      <c r="P94" s="712"/>
      <c r="Q94" s="712"/>
      <c r="R94" s="712"/>
      <c r="S94" s="712"/>
      <c r="T94" s="712"/>
      <c r="U94" s="712"/>
      <c r="V94" s="712"/>
      <c r="W94" s="712"/>
    </row>
    <row r="95" spans="1:23" ht="13.5">
      <c r="A95" s="712"/>
      <c r="B95" s="712"/>
      <c r="C95" s="712"/>
      <c r="D95" s="712"/>
      <c r="E95" s="712"/>
      <c r="F95" s="712"/>
      <c r="G95" s="712"/>
      <c r="H95" s="712"/>
      <c r="I95" s="712"/>
      <c r="J95" s="712"/>
      <c r="K95" s="712"/>
      <c r="L95" s="712"/>
      <c r="M95" s="712"/>
      <c r="N95" s="712"/>
      <c r="O95" s="712"/>
      <c r="P95" s="712"/>
      <c r="Q95" s="712"/>
      <c r="R95" s="712"/>
      <c r="S95" s="712"/>
      <c r="T95" s="712"/>
      <c r="U95" s="712"/>
      <c r="V95" s="712"/>
      <c r="W95" s="712"/>
    </row>
    <row r="96" spans="1:23" ht="13.5">
      <c r="A96" s="712"/>
      <c r="B96" s="712"/>
      <c r="C96" s="712"/>
      <c r="D96" s="712"/>
      <c r="E96" s="712"/>
      <c r="F96" s="712"/>
      <c r="G96" s="712"/>
      <c r="H96" s="712"/>
      <c r="I96" s="712"/>
      <c r="J96" s="712"/>
      <c r="K96" s="712"/>
      <c r="L96" s="712"/>
      <c r="M96" s="712"/>
      <c r="N96" s="712"/>
      <c r="O96" s="712"/>
      <c r="P96" s="712"/>
      <c r="Q96" s="712"/>
      <c r="R96" s="712"/>
      <c r="S96" s="712"/>
      <c r="T96" s="712"/>
      <c r="U96" s="712"/>
      <c r="V96" s="712"/>
      <c r="W96" s="712"/>
    </row>
    <row r="97" spans="1:23" ht="13.5">
      <c r="A97" s="712"/>
      <c r="B97" s="712"/>
      <c r="C97" s="712"/>
      <c r="D97" s="712"/>
      <c r="E97" s="712"/>
      <c r="F97" s="712"/>
      <c r="G97" s="712"/>
      <c r="H97" s="712"/>
      <c r="I97" s="712"/>
      <c r="J97" s="712"/>
      <c r="K97" s="712"/>
      <c r="L97" s="712"/>
      <c r="M97" s="712"/>
      <c r="N97" s="712"/>
      <c r="O97" s="712"/>
      <c r="P97" s="712"/>
      <c r="Q97" s="712"/>
      <c r="R97" s="712"/>
      <c r="S97" s="712"/>
      <c r="T97" s="712"/>
      <c r="U97" s="712"/>
      <c r="V97" s="712"/>
      <c r="W97" s="712"/>
    </row>
    <row r="98" spans="1:23" ht="13.5">
      <c r="A98" s="712"/>
      <c r="B98" s="712"/>
      <c r="C98" s="712"/>
      <c r="D98" s="712"/>
      <c r="E98" s="712"/>
      <c r="F98" s="712"/>
      <c r="G98" s="712"/>
      <c r="H98" s="712"/>
      <c r="I98" s="712"/>
      <c r="J98" s="712"/>
      <c r="K98" s="712"/>
      <c r="L98" s="712"/>
      <c r="M98" s="712"/>
      <c r="N98" s="712"/>
      <c r="O98" s="712"/>
      <c r="P98" s="712"/>
      <c r="Q98" s="712"/>
      <c r="R98" s="712"/>
      <c r="S98" s="712"/>
      <c r="T98" s="712"/>
      <c r="U98" s="712"/>
      <c r="V98" s="712"/>
      <c r="W98" s="712"/>
    </row>
    <row r="99" spans="1:23" ht="13.5">
      <c r="A99" s="712"/>
      <c r="B99" s="712"/>
      <c r="C99" s="712"/>
      <c r="D99" s="712"/>
      <c r="E99" s="712"/>
      <c r="F99" s="712"/>
      <c r="G99" s="712"/>
      <c r="H99" s="712"/>
      <c r="I99" s="712"/>
      <c r="J99" s="712"/>
      <c r="K99" s="712"/>
      <c r="L99" s="712"/>
      <c r="M99" s="712"/>
      <c r="N99" s="712"/>
      <c r="O99" s="712"/>
      <c r="P99" s="712"/>
      <c r="Q99" s="712"/>
      <c r="R99" s="712"/>
      <c r="S99" s="712"/>
      <c r="T99" s="712"/>
      <c r="U99" s="712"/>
      <c r="V99" s="712"/>
      <c r="W99" s="712"/>
    </row>
    <row r="100" spans="1:23" ht="13.5">
      <c r="A100" s="712"/>
      <c r="B100" s="712"/>
      <c r="C100" s="712"/>
      <c r="D100" s="712"/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2"/>
      <c r="P100" s="712"/>
      <c r="Q100" s="712"/>
      <c r="R100" s="712"/>
      <c r="S100" s="712"/>
      <c r="T100" s="712"/>
      <c r="U100" s="712"/>
      <c r="V100" s="712"/>
      <c r="W100" s="712"/>
    </row>
    <row r="101" spans="1:23" ht="13.5">
      <c r="A101" s="712"/>
      <c r="B101" s="712"/>
      <c r="C101" s="712"/>
      <c r="D101" s="712"/>
      <c r="E101" s="712"/>
      <c r="F101" s="712"/>
      <c r="G101" s="712"/>
      <c r="H101" s="712"/>
      <c r="I101" s="712"/>
      <c r="J101" s="712"/>
      <c r="K101" s="712"/>
      <c r="L101" s="712"/>
      <c r="M101" s="712"/>
      <c r="N101" s="712"/>
      <c r="O101" s="712"/>
      <c r="P101" s="712"/>
      <c r="Q101" s="712"/>
      <c r="R101" s="712"/>
      <c r="S101" s="712"/>
      <c r="T101" s="712"/>
      <c r="U101" s="712"/>
      <c r="V101" s="712"/>
      <c r="W101" s="712"/>
    </row>
    <row r="102" spans="1:23" ht="13.5">
      <c r="A102" s="712"/>
      <c r="B102" s="712"/>
      <c r="C102" s="712"/>
      <c r="D102" s="712"/>
      <c r="E102" s="712"/>
      <c r="F102" s="712"/>
      <c r="G102" s="712"/>
      <c r="H102" s="712"/>
      <c r="I102" s="712"/>
      <c r="J102" s="712"/>
      <c r="K102" s="712"/>
      <c r="L102" s="712"/>
      <c r="M102" s="712"/>
      <c r="N102" s="712"/>
      <c r="O102" s="712"/>
      <c r="P102" s="712"/>
      <c r="Q102" s="712"/>
      <c r="R102" s="712"/>
      <c r="S102" s="712"/>
      <c r="T102" s="712"/>
      <c r="U102" s="712"/>
      <c r="V102" s="712"/>
      <c r="W102" s="712"/>
    </row>
    <row r="103" spans="1:23" ht="13.5">
      <c r="A103" s="712"/>
      <c r="B103" s="712"/>
      <c r="C103" s="712"/>
      <c r="D103" s="712"/>
      <c r="E103" s="712"/>
      <c r="F103" s="712"/>
      <c r="G103" s="712"/>
      <c r="H103" s="712"/>
      <c r="I103" s="712"/>
      <c r="J103" s="712"/>
      <c r="K103" s="712"/>
      <c r="L103" s="712"/>
      <c r="M103" s="712"/>
      <c r="N103" s="712"/>
      <c r="O103" s="712"/>
      <c r="P103" s="712"/>
      <c r="Q103" s="712"/>
      <c r="R103" s="712"/>
      <c r="S103" s="712"/>
      <c r="T103" s="712"/>
      <c r="U103" s="712"/>
      <c r="V103" s="712"/>
      <c r="W103" s="712"/>
    </row>
    <row r="104" spans="1:23" ht="13.5">
      <c r="A104" s="712"/>
      <c r="B104" s="712"/>
      <c r="C104" s="712"/>
      <c r="D104" s="712"/>
      <c r="E104" s="712"/>
      <c r="F104" s="712"/>
      <c r="G104" s="712"/>
      <c r="H104" s="712"/>
      <c r="I104" s="712"/>
      <c r="J104" s="712"/>
      <c r="K104" s="712"/>
      <c r="L104" s="712"/>
      <c r="M104" s="712"/>
      <c r="N104" s="712"/>
      <c r="O104" s="712"/>
      <c r="P104" s="712"/>
      <c r="Q104" s="712"/>
      <c r="R104" s="712"/>
      <c r="S104" s="712"/>
      <c r="T104" s="712"/>
      <c r="U104" s="712"/>
      <c r="V104" s="712"/>
      <c r="W104" s="712"/>
    </row>
    <row r="105" spans="1:23" ht="13.5">
      <c r="A105" s="712"/>
      <c r="B105" s="712"/>
      <c r="C105" s="712"/>
      <c r="D105" s="712"/>
      <c r="E105" s="712"/>
      <c r="F105" s="712"/>
      <c r="G105" s="712"/>
      <c r="H105" s="712"/>
      <c r="I105" s="712"/>
      <c r="J105" s="712"/>
      <c r="K105" s="712"/>
      <c r="L105" s="712"/>
      <c r="M105" s="712"/>
      <c r="N105" s="712"/>
      <c r="O105" s="712"/>
      <c r="P105" s="712"/>
      <c r="Q105" s="712"/>
      <c r="R105" s="712"/>
      <c r="S105" s="712"/>
      <c r="T105" s="712"/>
      <c r="U105" s="712"/>
      <c r="V105" s="712"/>
      <c r="W105" s="712"/>
    </row>
    <row r="106" spans="1:23" ht="13.5">
      <c r="A106" s="712"/>
      <c r="B106" s="712"/>
      <c r="C106" s="712"/>
      <c r="D106" s="712"/>
      <c r="E106" s="712"/>
      <c r="F106" s="712"/>
      <c r="G106" s="712"/>
      <c r="H106" s="712"/>
      <c r="I106" s="712"/>
      <c r="J106" s="712"/>
      <c r="K106" s="712"/>
      <c r="L106" s="712"/>
      <c r="M106" s="712"/>
      <c r="N106" s="712"/>
      <c r="O106" s="712"/>
      <c r="P106" s="712"/>
      <c r="Q106" s="712"/>
      <c r="R106" s="712"/>
      <c r="S106" s="712"/>
      <c r="T106" s="712"/>
      <c r="U106" s="712"/>
      <c r="V106" s="712"/>
      <c r="W106" s="712"/>
    </row>
    <row r="107" spans="1:23" ht="13.5">
      <c r="A107" s="712"/>
      <c r="B107" s="712"/>
      <c r="C107" s="712"/>
      <c r="D107" s="712"/>
      <c r="E107" s="712"/>
      <c r="F107" s="712"/>
      <c r="G107" s="712"/>
      <c r="H107" s="712"/>
      <c r="I107" s="712"/>
      <c r="J107" s="712"/>
      <c r="K107" s="712"/>
      <c r="L107" s="712"/>
      <c r="M107" s="712"/>
      <c r="N107" s="712"/>
      <c r="O107" s="712"/>
      <c r="P107" s="712"/>
      <c r="Q107" s="712"/>
      <c r="R107" s="712"/>
      <c r="S107" s="712"/>
      <c r="T107" s="712"/>
      <c r="U107" s="712"/>
      <c r="V107" s="712"/>
      <c r="W107" s="712"/>
    </row>
    <row r="108" spans="1:23" ht="13.5">
      <c r="A108" s="712"/>
      <c r="B108" s="712"/>
      <c r="C108" s="712"/>
      <c r="D108" s="712"/>
      <c r="E108" s="712"/>
      <c r="F108" s="712"/>
      <c r="G108" s="712"/>
      <c r="H108" s="712"/>
      <c r="I108" s="712"/>
      <c r="J108" s="712"/>
      <c r="K108" s="712"/>
      <c r="L108" s="712"/>
      <c r="M108" s="712"/>
      <c r="N108" s="712"/>
      <c r="O108" s="712"/>
      <c r="P108" s="712"/>
      <c r="Q108" s="712"/>
      <c r="R108" s="712"/>
      <c r="S108" s="712"/>
      <c r="T108" s="712"/>
      <c r="U108" s="712"/>
      <c r="V108" s="712"/>
      <c r="W108" s="712"/>
    </row>
    <row r="109" spans="1:23" ht="13.5">
      <c r="A109" s="712"/>
      <c r="B109" s="712"/>
      <c r="C109" s="712"/>
      <c r="D109" s="712"/>
      <c r="E109" s="712"/>
      <c r="F109" s="712"/>
      <c r="G109" s="712"/>
      <c r="H109" s="712"/>
      <c r="I109" s="712"/>
      <c r="J109" s="712"/>
      <c r="K109" s="712"/>
      <c r="L109" s="712"/>
      <c r="M109" s="712"/>
      <c r="N109" s="712"/>
      <c r="O109" s="712"/>
      <c r="P109" s="712"/>
      <c r="Q109" s="712"/>
      <c r="R109" s="712"/>
      <c r="S109" s="712"/>
      <c r="T109" s="712"/>
      <c r="U109" s="712"/>
      <c r="V109" s="712"/>
      <c r="W109" s="712"/>
    </row>
    <row r="110" spans="1:23" ht="13.5">
      <c r="A110" s="712"/>
      <c r="B110" s="712"/>
      <c r="C110" s="712"/>
      <c r="D110" s="712"/>
      <c r="E110" s="712"/>
      <c r="F110" s="712"/>
      <c r="G110" s="712"/>
      <c r="H110" s="712"/>
      <c r="I110" s="712"/>
      <c r="J110" s="712"/>
      <c r="K110" s="712"/>
      <c r="L110" s="712"/>
      <c r="M110" s="712"/>
      <c r="N110" s="712"/>
      <c r="O110" s="712"/>
      <c r="P110" s="712"/>
      <c r="Q110" s="712"/>
      <c r="R110" s="712"/>
      <c r="S110" s="712"/>
      <c r="T110" s="712"/>
      <c r="U110" s="712"/>
      <c r="V110" s="712"/>
      <c r="W110" s="712"/>
    </row>
    <row r="111" spans="1:23" ht="13.5">
      <c r="A111" s="712"/>
      <c r="B111" s="712"/>
      <c r="C111" s="712"/>
      <c r="D111" s="712"/>
      <c r="E111" s="712"/>
      <c r="F111" s="712"/>
      <c r="G111" s="712"/>
      <c r="H111" s="712"/>
      <c r="I111" s="712"/>
      <c r="J111" s="712"/>
      <c r="K111" s="712"/>
      <c r="L111" s="712"/>
      <c r="M111" s="712"/>
      <c r="N111" s="712"/>
      <c r="O111" s="712"/>
      <c r="P111" s="712"/>
      <c r="Q111" s="712"/>
      <c r="R111" s="712"/>
      <c r="S111" s="712"/>
      <c r="T111" s="712"/>
      <c r="U111" s="712"/>
      <c r="V111" s="712"/>
      <c r="W111" s="712"/>
    </row>
    <row r="112" spans="1:23" ht="13.5">
      <c r="A112" s="712"/>
      <c r="B112" s="712"/>
      <c r="C112" s="712"/>
      <c r="D112" s="712"/>
      <c r="E112" s="712"/>
      <c r="F112" s="712"/>
      <c r="G112" s="712"/>
      <c r="H112" s="712"/>
      <c r="I112" s="712"/>
      <c r="J112" s="712"/>
      <c r="K112" s="712"/>
      <c r="L112" s="712"/>
      <c r="M112" s="712"/>
      <c r="N112" s="712"/>
      <c r="O112" s="712"/>
      <c r="P112" s="712"/>
      <c r="Q112" s="712"/>
      <c r="R112" s="712"/>
      <c r="S112" s="712"/>
      <c r="T112" s="712"/>
      <c r="U112" s="712"/>
      <c r="V112" s="712"/>
      <c r="W112" s="712"/>
    </row>
    <row r="113" spans="1:23" ht="13.5">
      <c r="A113" s="712"/>
      <c r="B113" s="712"/>
      <c r="C113" s="712"/>
      <c r="D113" s="712"/>
      <c r="E113" s="712"/>
      <c r="F113" s="712"/>
      <c r="G113" s="712"/>
      <c r="H113" s="712"/>
      <c r="I113" s="712"/>
      <c r="J113" s="712"/>
      <c r="K113" s="712"/>
      <c r="L113" s="712"/>
      <c r="M113" s="712"/>
      <c r="N113" s="712"/>
      <c r="O113" s="712"/>
      <c r="P113" s="712"/>
      <c r="Q113" s="712"/>
      <c r="R113" s="712"/>
      <c r="S113" s="712"/>
      <c r="T113" s="712"/>
      <c r="U113" s="712"/>
      <c r="V113" s="712"/>
      <c r="W113" s="712"/>
    </row>
    <row r="114" spans="1:23" ht="13.5">
      <c r="A114" s="712"/>
      <c r="B114" s="712"/>
      <c r="C114" s="712"/>
      <c r="D114" s="712"/>
      <c r="E114" s="712"/>
      <c r="F114" s="712"/>
      <c r="G114" s="712"/>
      <c r="H114" s="712"/>
      <c r="I114" s="712"/>
      <c r="J114" s="712"/>
      <c r="K114" s="712"/>
      <c r="L114" s="712"/>
      <c r="M114" s="712"/>
      <c r="N114" s="712"/>
      <c r="O114" s="712"/>
      <c r="P114" s="712"/>
      <c r="Q114" s="712"/>
      <c r="R114" s="712"/>
      <c r="S114" s="712"/>
      <c r="T114" s="712"/>
      <c r="U114" s="712"/>
      <c r="V114" s="712"/>
      <c r="W114" s="712"/>
    </row>
    <row r="115" spans="1:23" ht="13.5">
      <c r="A115" s="712"/>
      <c r="B115" s="712"/>
      <c r="C115" s="712"/>
      <c r="D115" s="712"/>
      <c r="E115" s="712"/>
      <c r="F115" s="712"/>
      <c r="G115" s="712"/>
      <c r="H115" s="712"/>
      <c r="I115" s="712"/>
      <c r="J115" s="712"/>
      <c r="K115" s="712"/>
      <c r="L115" s="712"/>
      <c r="M115" s="712"/>
      <c r="N115" s="712"/>
      <c r="O115" s="712"/>
      <c r="P115" s="712"/>
      <c r="Q115" s="712"/>
      <c r="R115" s="712"/>
      <c r="S115" s="712"/>
      <c r="T115" s="712"/>
      <c r="U115" s="712"/>
      <c r="V115" s="712"/>
      <c r="W115" s="712"/>
    </row>
    <row r="116" spans="1:23" ht="13.5">
      <c r="A116" s="712"/>
      <c r="B116" s="712"/>
      <c r="C116" s="712"/>
      <c r="D116" s="712"/>
      <c r="E116" s="712"/>
      <c r="F116" s="712"/>
      <c r="G116" s="712"/>
      <c r="H116" s="712"/>
      <c r="I116" s="712"/>
      <c r="J116" s="712"/>
      <c r="K116" s="712"/>
      <c r="L116" s="712"/>
      <c r="M116" s="712"/>
      <c r="N116" s="712"/>
      <c r="O116" s="712"/>
      <c r="P116" s="712"/>
      <c r="Q116" s="712"/>
      <c r="R116" s="712"/>
      <c r="S116" s="712"/>
      <c r="T116" s="712"/>
      <c r="U116" s="712"/>
      <c r="V116" s="712"/>
      <c r="W116" s="712"/>
    </row>
    <row r="117" spans="1:23" ht="13.5">
      <c r="A117" s="712"/>
      <c r="B117" s="712"/>
      <c r="C117" s="712"/>
      <c r="D117" s="712"/>
      <c r="E117" s="712"/>
      <c r="F117" s="712"/>
      <c r="G117" s="712"/>
      <c r="H117" s="712"/>
      <c r="I117" s="712"/>
      <c r="J117" s="712"/>
      <c r="K117" s="712"/>
      <c r="L117" s="712"/>
      <c r="M117" s="712"/>
      <c r="N117" s="712"/>
      <c r="O117" s="712"/>
      <c r="P117" s="712"/>
      <c r="Q117" s="712"/>
      <c r="R117" s="712"/>
      <c r="S117" s="712"/>
      <c r="T117" s="712"/>
      <c r="U117" s="712"/>
      <c r="V117" s="712"/>
      <c r="W117" s="712"/>
    </row>
    <row r="118" spans="1:23" ht="13.5">
      <c r="A118" s="712"/>
      <c r="B118" s="712"/>
      <c r="C118" s="712"/>
      <c r="D118" s="712"/>
      <c r="E118" s="712"/>
      <c r="F118" s="712"/>
      <c r="G118" s="712"/>
      <c r="H118" s="712"/>
      <c r="I118" s="712"/>
      <c r="J118" s="712"/>
      <c r="K118" s="712"/>
      <c r="L118" s="712"/>
      <c r="M118" s="712"/>
      <c r="N118" s="712"/>
      <c r="O118" s="712"/>
      <c r="P118" s="712"/>
      <c r="Q118" s="712"/>
      <c r="R118" s="712"/>
      <c r="S118" s="712"/>
      <c r="T118" s="712"/>
      <c r="U118" s="712"/>
      <c r="V118" s="712"/>
      <c r="W118" s="712"/>
    </row>
    <row r="119" spans="1:23" ht="13.5">
      <c r="A119" s="712"/>
      <c r="B119" s="712"/>
      <c r="C119" s="712"/>
      <c r="D119" s="712"/>
      <c r="E119" s="712"/>
      <c r="F119" s="712"/>
      <c r="G119" s="712"/>
      <c r="H119" s="712"/>
      <c r="I119" s="712"/>
      <c r="J119" s="712"/>
      <c r="K119" s="712"/>
      <c r="L119" s="712"/>
      <c r="M119" s="712"/>
      <c r="N119" s="712"/>
      <c r="O119" s="712"/>
      <c r="P119" s="712"/>
      <c r="Q119" s="712"/>
      <c r="R119" s="712"/>
      <c r="S119" s="712"/>
      <c r="T119" s="712"/>
      <c r="U119" s="712"/>
      <c r="V119" s="712"/>
      <c r="W119" s="712"/>
    </row>
    <row r="120" spans="1:23" ht="13.5">
      <c r="A120" s="712"/>
      <c r="B120" s="712"/>
      <c r="C120" s="712"/>
      <c r="D120" s="712"/>
      <c r="E120" s="712"/>
      <c r="F120" s="712"/>
      <c r="G120" s="712"/>
      <c r="H120" s="712"/>
      <c r="I120" s="712"/>
      <c r="J120" s="712"/>
      <c r="K120" s="712"/>
      <c r="L120" s="712"/>
      <c r="M120" s="712"/>
      <c r="N120" s="712"/>
      <c r="O120" s="712"/>
      <c r="P120" s="712"/>
      <c r="Q120" s="712"/>
      <c r="R120" s="712"/>
      <c r="S120" s="712"/>
      <c r="T120" s="712"/>
      <c r="U120" s="712"/>
      <c r="V120" s="712"/>
      <c r="W120" s="712"/>
    </row>
    <row r="121" spans="1:23" ht="13.5">
      <c r="A121" s="712"/>
      <c r="B121" s="712"/>
      <c r="C121" s="712"/>
      <c r="D121" s="712"/>
      <c r="E121" s="712"/>
      <c r="F121" s="712"/>
      <c r="G121" s="712"/>
      <c r="H121" s="712"/>
      <c r="I121" s="712"/>
      <c r="J121" s="712"/>
      <c r="K121" s="712"/>
      <c r="L121" s="712"/>
      <c r="M121" s="712"/>
      <c r="N121" s="712"/>
      <c r="O121" s="712"/>
      <c r="P121" s="712"/>
      <c r="Q121" s="712"/>
      <c r="R121" s="712"/>
      <c r="S121" s="712"/>
      <c r="T121" s="712"/>
      <c r="U121" s="712"/>
      <c r="V121" s="712"/>
      <c r="W121" s="712"/>
    </row>
    <row r="122" spans="1:23" ht="13.5">
      <c r="A122" s="712"/>
      <c r="B122" s="712"/>
      <c r="C122" s="712"/>
      <c r="D122" s="712"/>
      <c r="E122" s="712"/>
      <c r="F122" s="712"/>
      <c r="G122" s="712"/>
      <c r="H122" s="712"/>
      <c r="I122" s="712"/>
      <c r="J122" s="712"/>
      <c r="K122" s="712"/>
      <c r="L122" s="712"/>
      <c r="M122" s="712"/>
      <c r="N122" s="712"/>
      <c r="O122" s="712"/>
      <c r="P122" s="712"/>
      <c r="Q122" s="712"/>
      <c r="R122" s="712"/>
      <c r="S122" s="712"/>
      <c r="T122" s="712"/>
      <c r="U122" s="712"/>
      <c r="V122" s="712"/>
      <c r="W122" s="712"/>
    </row>
    <row r="123" spans="1:23" ht="13.5">
      <c r="A123" s="712"/>
      <c r="B123" s="712"/>
      <c r="C123" s="712"/>
      <c r="D123" s="712"/>
      <c r="E123" s="712"/>
      <c r="F123" s="712"/>
      <c r="G123" s="712"/>
      <c r="H123" s="712"/>
      <c r="I123" s="712"/>
      <c r="J123" s="712"/>
      <c r="K123" s="712"/>
      <c r="L123" s="712"/>
      <c r="M123" s="712"/>
      <c r="N123" s="712"/>
      <c r="O123" s="712"/>
      <c r="P123" s="712"/>
      <c r="Q123" s="712"/>
      <c r="R123" s="712"/>
      <c r="S123" s="712"/>
      <c r="T123" s="712"/>
      <c r="U123" s="712"/>
      <c r="V123" s="712"/>
      <c r="W123" s="712"/>
    </row>
    <row r="124" spans="1:23" ht="13.5">
      <c r="A124" s="712"/>
      <c r="B124" s="712"/>
      <c r="C124" s="712"/>
      <c r="D124" s="712"/>
      <c r="E124" s="712"/>
      <c r="F124" s="712"/>
      <c r="G124" s="712"/>
      <c r="H124" s="712"/>
      <c r="I124" s="712"/>
      <c r="J124" s="712"/>
      <c r="K124" s="712"/>
      <c r="L124" s="712"/>
      <c r="M124" s="712"/>
      <c r="N124" s="712"/>
      <c r="O124" s="712"/>
      <c r="P124" s="712"/>
      <c r="Q124" s="712"/>
      <c r="R124" s="712"/>
      <c r="S124" s="712"/>
      <c r="T124" s="712"/>
      <c r="U124" s="712"/>
      <c r="V124" s="712"/>
      <c r="W124" s="712"/>
    </row>
    <row r="125" spans="1:23" ht="13.5">
      <c r="A125" s="712"/>
      <c r="B125" s="712"/>
      <c r="C125" s="712"/>
      <c r="D125" s="712"/>
      <c r="E125" s="712"/>
      <c r="F125" s="712"/>
      <c r="G125" s="712"/>
      <c r="H125" s="712"/>
      <c r="I125" s="712"/>
      <c r="J125" s="712"/>
      <c r="K125" s="712"/>
      <c r="L125" s="712"/>
      <c r="M125" s="712"/>
      <c r="N125" s="712"/>
      <c r="O125" s="712"/>
      <c r="P125" s="712"/>
      <c r="Q125" s="712"/>
      <c r="R125" s="712"/>
      <c r="S125" s="712"/>
      <c r="T125" s="712"/>
      <c r="U125" s="712"/>
      <c r="V125" s="712"/>
      <c r="W125" s="712"/>
    </row>
    <row r="126" spans="1:23" ht="13.5">
      <c r="A126" s="712"/>
      <c r="B126" s="712"/>
      <c r="C126" s="712"/>
      <c r="D126" s="712"/>
      <c r="E126" s="712"/>
      <c r="F126" s="712"/>
      <c r="G126" s="712"/>
      <c r="H126" s="712"/>
      <c r="I126" s="712"/>
      <c r="J126" s="712"/>
      <c r="K126" s="712"/>
      <c r="L126" s="712"/>
      <c r="M126" s="712"/>
      <c r="N126" s="712"/>
      <c r="O126" s="712"/>
      <c r="P126" s="712"/>
      <c r="Q126" s="712"/>
      <c r="R126" s="712"/>
      <c r="S126" s="712"/>
      <c r="T126" s="712"/>
      <c r="U126" s="712"/>
      <c r="V126" s="712"/>
      <c r="W126" s="712"/>
    </row>
    <row r="127" spans="1:23" ht="13.5">
      <c r="A127" s="712"/>
      <c r="B127" s="712"/>
      <c r="C127" s="712"/>
      <c r="D127" s="712"/>
      <c r="E127" s="712"/>
      <c r="F127" s="712"/>
      <c r="G127" s="712"/>
      <c r="H127" s="712"/>
      <c r="I127" s="712"/>
      <c r="J127" s="712"/>
      <c r="K127" s="712"/>
      <c r="L127" s="712"/>
      <c r="M127" s="712"/>
      <c r="N127" s="712"/>
      <c r="O127" s="712"/>
      <c r="P127" s="712"/>
      <c r="Q127" s="712"/>
      <c r="R127" s="712"/>
      <c r="S127" s="712"/>
      <c r="T127" s="712"/>
      <c r="U127" s="712"/>
      <c r="V127" s="712"/>
      <c r="W127" s="712"/>
    </row>
    <row r="128" spans="1:23" ht="13.5">
      <c r="A128" s="712"/>
      <c r="B128" s="712"/>
      <c r="C128" s="712"/>
      <c r="D128" s="712"/>
      <c r="E128" s="712"/>
      <c r="F128" s="712"/>
      <c r="G128" s="712"/>
      <c r="H128" s="712"/>
      <c r="I128" s="712"/>
      <c r="J128" s="712"/>
      <c r="K128" s="712"/>
      <c r="L128" s="712"/>
      <c r="M128" s="712"/>
      <c r="N128" s="712"/>
      <c r="O128" s="712"/>
      <c r="P128" s="712"/>
      <c r="Q128" s="712"/>
      <c r="R128" s="712"/>
      <c r="S128" s="712"/>
      <c r="T128" s="712"/>
      <c r="U128" s="712"/>
      <c r="V128" s="712"/>
      <c r="W128" s="712"/>
    </row>
    <row r="129" spans="1:23" ht="13.5">
      <c r="A129" s="712"/>
      <c r="B129" s="712"/>
      <c r="C129" s="712"/>
      <c r="D129" s="712"/>
      <c r="E129" s="712"/>
      <c r="F129" s="712"/>
      <c r="G129" s="712"/>
      <c r="H129" s="712"/>
      <c r="I129" s="712"/>
      <c r="J129" s="712"/>
      <c r="K129" s="712"/>
      <c r="L129" s="712"/>
      <c r="M129" s="712"/>
      <c r="N129" s="712"/>
      <c r="O129" s="712"/>
      <c r="P129" s="712"/>
      <c r="Q129" s="712"/>
      <c r="R129" s="712"/>
      <c r="S129" s="712"/>
      <c r="T129" s="712"/>
      <c r="U129" s="712"/>
      <c r="V129" s="712"/>
      <c r="W129" s="712"/>
    </row>
    <row r="130" spans="1:23" ht="13.5">
      <c r="A130" s="712"/>
      <c r="B130" s="712"/>
      <c r="C130" s="712"/>
      <c r="D130" s="712"/>
      <c r="E130" s="712"/>
      <c r="F130" s="712"/>
      <c r="G130" s="712"/>
      <c r="H130" s="712"/>
      <c r="I130" s="712"/>
      <c r="J130" s="712"/>
      <c r="K130" s="712"/>
      <c r="L130" s="712"/>
      <c r="M130" s="712"/>
      <c r="N130" s="712"/>
      <c r="O130" s="712"/>
      <c r="P130" s="712"/>
      <c r="Q130" s="712"/>
      <c r="R130" s="712"/>
      <c r="S130" s="712"/>
      <c r="T130" s="712"/>
      <c r="U130" s="712"/>
      <c r="V130" s="712"/>
      <c r="W130" s="712"/>
    </row>
    <row r="131" spans="1:23" ht="13.5">
      <c r="A131" s="712"/>
      <c r="B131" s="712"/>
      <c r="C131" s="712"/>
      <c r="D131" s="712"/>
      <c r="E131" s="712"/>
      <c r="F131" s="712"/>
      <c r="G131" s="712"/>
      <c r="H131" s="712"/>
      <c r="I131" s="712"/>
      <c r="J131" s="712"/>
      <c r="K131" s="712"/>
      <c r="L131" s="712"/>
      <c r="M131" s="712"/>
      <c r="N131" s="712"/>
      <c r="O131" s="712"/>
      <c r="P131" s="712"/>
      <c r="Q131" s="712"/>
      <c r="R131" s="712"/>
      <c r="S131" s="712"/>
      <c r="T131" s="712"/>
      <c r="U131" s="712"/>
      <c r="V131" s="712"/>
      <c r="W131" s="712"/>
    </row>
    <row r="132" spans="1:23" ht="13.5">
      <c r="A132" s="712"/>
      <c r="B132" s="712"/>
      <c r="C132" s="712"/>
      <c r="D132" s="712"/>
      <c r="E132" s="712"/>
      <c r="F132" s="712"/>
      <c r="G132" s="712"/>
      <c r="H132" s="712"/>
      <c r="I132" s="712"/>
      <c r="J132" s="712"/>
      <c r="K132" s="712"/>
      <c r="L132" s="712"/>
      <c r="M132" s="712"/>
      <c r="N132" s="712"/>
      <c r="O132" s="712"/>
      <c r="P132" s="712"/>
      <c r="Q132" s="712"/>
      <c r="R132" s="712"/>
      <c r="S132" s="712"/>
      <c r="T132" s="712"/>
      <c r="U132" s="712"/>
      <c r="V132" s="712"/>
      <c r="W132" s="712"/>
    </row>
    <row r="133" spans="1:23" ht="13.5">
      <c r="A133" s="712"/>
      <c r="B133" s="712"/>
      <c r="C133" s="712"/>
      <c r="D133" s="712"/>
      <c r="E133" s="712"/>
      <c r="F133" s="712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712"/>
      <c r="R133" s="712"/>
      <c r="S133" s="712"/>
      <c r="T133" s="712"/>
      <c r="U133" s="712"/>
      <c r="V133" s="712"/>
      <c r="W133" s="712"/>
    </row>
    <row r="134" spans="1:23" ht="13.5">
      <c r="A134" s="712"/>
      <c r="B134" s="712"/>
      <c r="C134" s="712"/>
      <c r="D134" s="712"/>
      <c r="E134" s="712"/>
      <c r="F134" s="712"/>
      <c r="G134" s="712"/>
      <c r="H134" s="712"/>
      <c r="I134" s="712"/>
      <c r="J134" s="712"/>
      <c r="K134" s="712"/>
      <c r="L134" s="712"/>
      <c r="M134" s="712"/>
      <c r="N134" s="712"/>
      <c r="O134" s="712"/>
      <c r="P134" s="712"/>
      <c r="Q134" s="712"/>
      <c r="R134" s="712"/>
      <c r="S134" s="712"/>
      <c r="T134" s="712"/>
      <c r="U134" s="712"/>
      <c r="V134" s="712"/>
      <c r="W134" s="712"/>
    </row>
    <row r="135" spans="1:23" ht="13.5">
      <c r="A135" s="712"/>
      <c r="B135" s="712"/>
      <c r="C135" s="712"/>
      <c r="D135" s="712"/>
      <c r="E135" s="712"/>
      <c r="F135" s="712"/>
      <c r="G135" s="712"/>
      <c r="H135" s="712"/>
      <c r="I135" s="712"/>
      <c r="J135" s="712"/>
      <c r="K135" s="712"/>
      <c r="L135" s="712"/>
      <c r="M135" s="712"/>
      <c r="N135" s="712"/>
      <c r="O135" s="712"/>
      <c r="P135" s="712"/>
      <c r="Q135" s="712"/>
      <c r="R135" s="712"/>
      <c r="S135" s="712"/>
      <c r="T135" s="712"/>
      <c r="U135" s="712"/>
      <c r="V135" s="712"/>
      <c r="W135" s="712"/>
    </row>
    <row r="136" spans="1:23" ht="13.5">
      <c r="A136" s="712"/>
      <c r="B136" s="712"/>
      <c r="C136" s="712"/>
      <c r="D136" s="712"/>
      <c r="E136" s="712"/>
      <c r="F136" s="712"/>
      <c r="G136" s="712"/>
      <c r="H136" s="712"/>
      <c r="I136" s="712"/>
      <c r="J136" s="712"/>
      <c r="K136" s="712"/>
      <c r="L136" s="712"/>
      <c r="M136" s="712"/>
      <c r="N136" s="712"/>
      <c r="O136" s="712"/>
      <c r="P136" s="712"/>
      <c r="Q136" s="712"/>
      <c r="R136" s="712"/>
      <c r="S136" s="712"/>
      <c r="T136" s="712"/>
      <c r="U136" s="712"/>
      <c r="V136" s="712"/>
      <c r="W136" s="712"/>
    </row>
    <row r="137" spans="1:23" ht="13.5">
      <c r="A137" s="712"/>
      <c r="B137" s="712"/>
      <c r="C137" s="712"/>
      <c r="D137" s="712"/>
      <c r="E137" s="712"/>
      <c r="F137" s="712"/>
      <c r="G137" s="712"/>
      <c r="H137" s="712"/>
      <c r="I137" s="712"/>
      <c r="J137" s="712"/>
      <c r="K137" s="712"/>
      <c r="L137" s="712"/>
      <c r="M137" s="712"/>
      <c r="N137" s="712"/>
      <c r="O137" s="712"/>
      <c r="P137" s="712"/>
      <c r="Q137" s="712"/>
      <c r="R137" s="712"/>
      <c r="S137" s="712"/>
      <c r="T137" s="712"/>
      <c r="U137" s="712"/>
      <c r="V137" s="712"/>
      <c r="W137" s="712"/>
    </row>
    <row r="138" spans="1:23" ht="13.5">
      <c r="A138" s="712"/>
      <c r="B138" s="712"/>
      <c r="C138" s="712"/>
      <c r="D138" s="712"/>
      <c r="E138" s="712"/>
      <c r="F138" s="712"/>
      <c r="G138" s="712"/>
      <c r="H138" s="712"/>
      <c r="I138" s="712"/>
      <c r="J138" s="712"/>
      <c r="K138" s="712"/>
      <c r="L138" s="712"/>
      <c r="M138" s="712"/>
      <c r="N138" s="712"/>
      <c r="O138" s="712"/>
      <c r="P138" s="712"/>
      <c r="Q138" s="712"/>
      <c r="R138" s="712"/>
      <c r="S138" s="712"/>
      <c r="T138" s="712"/>
      <c r="U138" s="712"/>
      <c r="V138" s="712"/>
      <c r="W138" s="712"/>
    </row>
    <row r="139" spans="1:23" ht="13.5">
      <c r="A139" s="712"/>
      <c r="B139" s="712"/>
      <c r="C139" s="712"/>
      <c r="D139" s="712"/>
      <c r="E139" s="712"/>
      <c r="F139" s="712"/>
      <c r="G139" s="712"/>
      <c r="H139" s="712"/>
      <c r="I139" s="712"/>
      <c r="J139" s="712"/>
      <c r="K139" s="712"/>
      <c r="L139" s="712"/>
      <c r="M139" s="712"/>
      <c r="N139" s="712"/>
      <c r="O139" s="712"/>
      <c r="P139" s="712"/>
      <c r="Q139" s="712"/>
      <c r="R139" s="712"/>
      <c r="S139" s="712"/>
      <c r="T139" s="712"/>
      <c r="U139" s="712"/>
      <c r="V139" s="712"/>
      <c r="W139" s="712"/>
    </row>
    <row r="140" spans="1:23" ht="13.5">
      <c r="A140" s="712"/>
      <c r="B140" s="712"/>
      <c r="C140" s="712"/>
      <c r="D140" s="712"/>
      <c r="E140" s="712"/>
      <c r="F140" s="712"/>
      <c r="G140" s="712"/>
      <c r="H140" s="712"/>
      <c r="I140" s="712"/>
      <c r="J140" s="712"/>
      <c r="K140" s="712"/>
      <c r="L140" s="712"/>
      <c r="M140" s="712"/>
      <c r="N140" s="712"/>
      <c r="O140" s="712"/>
      <c r="P140" s="712"/>
      <c r="Q140" s="712"/>
      <c r="R140" s="712"/>
      <c r="S140" s="712"/>
      <c r="T140" s="712"/>
      <c r="U140" s="712"/>
      <c r="V140" s="712"/>
      <c r="W140" s="712"/>
    </row>
    <row r="141" spans="1:23" ht="13.5">
      <c r="A141" s="712"/>
      <c r="B141" s="712"/>
      <c r="C141" s="712"/>
      <c r="D141" s="712"/>
      <c r="E141" s="712"/>
      <c r="F141" s="712"/>
      <c r="G141" s="712"/>
      <c r="H141" s="712"/>
      <c r="I141" s="712"/>
      <c r="J141" s="712"/>
      <c r="K141" s="712"/>
      <c r="L141" s="712"/>
      <c r="M141" s="712"/>
      <c r="N141" s="712"/>
      <c r="O141" s="712"/>
      <c r="P141" s="712"/>
      <c r="Q141" s="712"/>
      <c r="R141" s="712"/>
      <c r="S141" s="712"/>
      <c r="T141" s="712"/>
      <c r="U141" s="712"/>
      <c r="V141" s="712"/>
      <c r="W141" s="712"/>
    </row>
    <row r="142" spans="1:23" ht="13.5">
      <c r="A142" s="712"/>
      <c r="B142" s="712"/>
      <c r="C142" s="712"/>
      <c r="D142" s="712"/>
      <c r="E142" s="712"/>
      <c r="F142" s="712"/>
      <c r="G142" s="712"/>
      <c r="H142" s="712"/>
      <c r="I142" s="712"/>
      <c r="J142" s="712"/>
      <c r="K142" s="712"/>
      <c r="L142" s="712"/>
      <c r="M142" s="712"/>
      <c r="N142" s="712"/>
      <c r="O142" s="712"/>
      <c r="P142" s="712"/>
      <c r="Q142" s="712"/>
      <c r="R142" s="712"/>
      <c r="S142" s="712"/>
      <c r="T142" s="712"/>
      <c r="U142" s="712"/>
      <c r="V142" s="712"/>
      <c r="W142" s="712"/>
    </row>
    <row r="143" spans="1:23" ht="13.5">
      <c r="A143" s="712"/>
      <c r="B143" s="712"/>
      <c r="C143" s="712"/>
      <c r="D143" s="712"/>
      <c r="E143" s="712"/>
      <c r="F143" s="712"/>
      <c r="G143" s="712"/>
      <c r="H143" s="712"/>
      <c r="I143" s="712"/>
      <c r="J143" s="712"/>
      <c r="K143" s="712"/>
      <c r="L143" s="712"/>
      <c r="M143" s="712"/>
      <c r="N143" s="712"/>
      <c r="O143" s="712"/>
      <c r="P143" s="712"/>
      <c r="Q143" s="712"/>
      <c r="R143" s="712"/>
      <c r="S143" s="712"/>
      <c r="T143" s="712"/>
      <c r="U143" s="712"/>
      <c r="V143" s="712"/>
      <c r="W143" s="712"/>
    </row>
    <row r="144" spans="1:23" ht="13.5">
      <c r="A144" s="712"/>
      <c r="B144" s="712"/>
      <c r="C144" s="712"/>
      <c r="D144" s="712"/>
      <c r="E144" s="712"/>
      <c r="F144" s="712"/>
      <c r="G144" s="712"/>
      <c r="H144" s="712"/>
      <c r="I144" s="712"/>
      <c r="J144" s="712"/>
      <c r="K144" s="712"/>
      <c r="L144" s="712"/>
      <c r="M144" s="712"/>
      <c r="N144" s="712"/>
      <c r="O144" s="712"/>
      <c r="P144" s="712"/>
      <c r="Q144" s="712"/>
      <c r="R144" s="712"/>
      <c r="S144" s="712"/>
      <c r="T144" s="712"/>
      <c r="U144" s="712"/>
      <c r="V144" s="712"/>
      <c r="W144" s="712"/>
    </row>
    <row r="145" spans="1:23" ht="13.5">
      <c r="A145" s="712"/>
      <c r="B145" s="712"/>
      <c r="C145" s="712"/>
      <c r="D145" s="712"/>
      <c r="E145" s="712"/>
      <c r="F145" s="712"/>
      <c r="G145" s="712"/>
      <c r="H145" s="712"/>
      <c r="I145" s="712"/>
      <c r="J145" s="712"/>
      <c r="K145" s="712"/>
      <c r="L145" s="712"/>
      <c r="M145" s="712"/>
      <c r="N145" s="712"/>
      <c r="O145" s="712"/>
      <c r="P145" s="712"/>
      <c r="Q145" s="712"/>
      <c r="R145" s="712"/>
      <c r="S145" s="712"/>
      <c r="T145" s="712"/>
      <c r="U145" s="712"/>
      <c r="V145" s="712"/>
      <c r="W145" s="712"/>
    </row>
    <row r="146" spans="1:23" ht="13.5">
      <c r="A146" s="712"/>
      <c r="B146" s="712"/>
      <c r="C146" s="712"/>
      <c r="D146" s="712"/>
      <c r="E146" s="712"/>
      <c r="F146" s="712"/>
      <c r="G146" s="712"/>
      <c r="H146" s="712"/>
      <c r="I146" s="712"/>
      <c r="J146" s="712"/>
      <c r="K146" s="712"/>
      <c r="L146" s="712"/>
      <c r="M146" s="712"/>
      <c r="N146" s="712"/>
      <c r="O146" s="712"/>
      <c r="P146" s="712"/>
      <c r="Q146" s="712"/>
      <c r="R146" s="712"/>
      <c r="S146" s="712"/>
      <c r="T146" s="712"/>
      <c r="U146" s="712"/>
      <c r="V146" s="712"/>
      <c r="W146" s="712"/>
    </row>
    <row r="147" spans="1:23" ht="13.5">
      <c r="A147" s="712"/>
      <c r="B147" s="712"/>
      <c r="C147" s="712"/>
      <c r="D147" s="712"/>
      <c r="E147" s="712"/>
      <c r="F147" s="712"/>
      <c r="G147" s="712"/>
      <c r="H147" s="712"/>
      <c r="I147" s="712"/>
      <c r="J147" s="712"/>
      <c r="K147" s="712"/>
      <c r="L147" s="712"/>
      <c r="M147" s="712"/>
      <c r="N147" s="712"/>
      <c r="O147" s="712"/>
      <c r="P147" s="712"/>
      <c r="Q147" s="712"/>
      <c r="R147" s="712"/>
      <c r="S147" s="712"/>
      <c r="T147" s="712"/>
      <c r="U147" s="712"/>
      <c r="V147" s="712"/>
      <c r="W147" s="712"/>
    </row>
    <row r="148" spans="1:23" ht="13.5">
      <c r="A148" s="712"/>
      <c r="B148" s="712"/>
      <c r="C148" s="712"/>
      <c r="D148" s="712"/>
      <c r="E148" s="712"/>
      <c r="F148" s="712"/>
      <c r="G148" s="712"/>
      <c r="H148" s="712"/>
      <c r="I148" s="712"/>
      <c r="J148" s="712"/>
      <c r="K148" s="712"/>
      <c r="L148" s="712"/>
      <c r="M148" s="712"/>
      <c r="N148" s="712"/>
      <c r="O148" s="712"/>
      <c r="P148" s="712"/>
      <c r="Q148" s="712"/>
      <c r="R148" s="712"/>
      <c r="S148" s="712"/>
      <c r="T148" s="712"/>
      <c r="U148" s="712"/>
      <c r="V148" s="712"/>
      <c r="W148" s="712"/>
    </row>
    <row r="149" spans="1:23" ht="13.5">
      <c r="A149" s="712"/>
      <c r="B149" s="712"/>
      <c r="C149" s="712"/>
      <c r="D149" s="712"/>
      <c r="E149" s="712"/>
      <c r="F149" s="712"/>
      <c r="G149" s="712"/>
      <c r="H149" s="712"/>
      <c r="I149" s="712"/>
      <c r="J149" s="712"/>
      <c r="K149" s="712"/>
      <c r="L149" s="712"/>
      <c r="M149" s="712"/>
      <c r="N149" s="712"/>
      <c r="O149" s="712"/>
      <c r="P149" s="712"/>
      <c r="Q149" s="712"/>
      <c r="R149" s="712"/>
      <c r="S149" s="712"/>
      <c r="T149" s="712"/>
      <c r="U149" s="712"/>
      <c r="V149" s="712"/>
      <c r="W149" s="712"/>
    </row>
    <row r="150" spans="1:23" ht="13.5">
      <c r="A150" s="712"/>
      <c r="B150" s="712"/>
      <c r="C150" s="712"/>
      <c r="D150" s="712"/>
      <c r="E150" s="712"/>
      <c r="F150" s="712"/>
      <c r="G150" s="712"/>
      <c r="H150" s="712"/>
      <c r="I150" s="712"/>
      <c r="J150" s="712"/>
      <c r="K150" s="712"/>
      <c r="L150" s="712"/>
      <c r="M150" s="712"/>
      <c r="N150" s="712"/>
      <c r="O150" s="712"/>
      <c r="P150" s="712"/>
      <c r="Q150" s="712"/>
      <c r="R150" s="712"/>
      <c r="S150" s="712"/>
      <c r="T150" s="712"/>
      <c r="U150" s="712"/>
      <c r="V150" s="712"/>
      <c r="W150" s="712"/>
    </row>
    <row r="151" spans="1:23" ht="13.5">
      <c r="A151" s="712"/>
      <c r="B151" s="712"/>
      <c r="C151" s="712"/>
      <c r="D151" s="712"/>
      <c r="E151" s="712"/>
      <c r="F151" s="712"/>
      <c r="G151" s="712"/>
      <c r="H151" s="712"/>
      <c r="I151" s="712"/>
      <c r="J151" s="712"/>
      <c r="K151" s="712"/>
      <c r="L151" s="712"/>
      <c r="M151" s="712"/>
      <c r="N151" s="712"/>
      <c r="O151" s="712"/>
      <c r="P151" s="712"/>
      <c r="Q151" s="712"/>
      <c r="R151" s="712"/>
      <c r="S151" s="712"/>
      <c r="T151" s="712"/>
      <c r="U151" s="712"/>
      <c r="V151" s="712"/>
      <c r="W151" s="712"/>
    </row>
    <row r="152" spans="1:23" ht="13.5">
      <c r="A152" s="712"/>
      <c r="B152" s="712"/>
      <c r="C152" s="712"/>
      <c r="D152" s="712"/>
      <c r="E152" s="712"/>
      <c r="F152" s="712"/>
      <c r="G152" s="712"/>
      <c r="H152" s="712"/>
      <c r="I152" s="712"/>
      <c r="J152" s="712"/>
      <c r="K152" s="712"/>
      <c r="L152" s="712"/>
      <c r="M152" s="712"/>
      <c r="N152" s="712"/>
      <c r="O152" s="712"/>
      <c r="P152" s="712"/>
      <c r="Q152" s="712"/>
      <c r="R152" s="712"/>
      <c r="S152" s="712"/>
      <c r="T152" s="712"/>
      <c r="U152" s="712"/>
      <c r="V152" s="712"/>
      <c r="W152" s="712"/>
    </row>
    <row r="153" spans="1:23" ht="13.5">
      <c r="A153" s="712"/>
      <c r="B153" s="712"/>
      <c r="C153" s="712"/>
      <c r="D153" s="712"/>
      <c r="E153" s="712"/>
      <c r="F153" s="712"/>
      <c r="G153" s="712"/>
      <c r="H153" s="712"/>
      <c r="I153" s="712"/>
      <c r="J153" s="712"/>
      <c r="K153" s="712"/>
      <c r="L153" s="712"/>
      <c r="M153" s="712"/>
      <c r="N153" s="712"/>
      <c r="O153" s="712"/>
      <c r="P153" s="712"/>
      <c r="Q153" s="712"/>
      <c r="R153" s="712"/>
      <c r="S153" s="712"/>
      <c r="T153" s="712"/>
      <c r="U153" s="712"/>
      <c r="V153" s="712"/>
      <c r="W153" s="712"/>
    </row>
    <row r="154" spans="1:23" ht="13.5">
      <c r="A154" s="712"/>
      <c r="B154" s="712"/>
      <c r="C154" s="712"/>
      <c r="D154" s="712"/>
      <c r="E154" s="712"/>
      <c r="F154" s="712"/>
      <c r="G154" s="712"/>
      <c r="H154" s="712"/>
      <c r="I154" s="712"/>
      <c r="J154" s="712"/>
      <c r="K154" s="712"/>
      <c r="L154" s="712"/>
      <c r="M154" s="712"/>
      <c r="N154" s="712"/>
      <c r="O154" s="712"/>
      <c r="P154" s="712"/>
      <c r="Q154" s="712"/>
      <c r="R154" s="712"/>
      <c r="S154" s="712"/>
      <c r="T154" s="712"/>
      <c r="U154" s="712"/>
      <c r="V154" s="712"/>
      <c r="W154" s="712"/>
    </row>
    <row r="155" spans="1:23" ht="13.5">
      <c r="A155" s="712"/>
      <c r="B155" s="712"/>
      <c r="C155" s="712"/>
      <c r="D155" s="712"/>
      <c r="E155" s="712"/>
      <c r="F155" s="712"/>
      <c r="G155" s="712"/>
      <c r="H155" s="712"/>
      <c r="I155" s="712"/>
      <c r="J155" s="712"/>
      <c r="K155" s="712"/>
      <c r="L155" s="712"/>
      <c r="M155" s="712"/>
      <c r="N155" s="712"/>
      <c r="O155" s="712"/>
      <c r="P155" s="712"/>
      <c r="Q155" s="712"/>
      <c r="R155" s="712"/>
      <c r="S155" s="712"/>
      <c r="T155" s="712"/>
      <c r="U155" s="712"/>
      <c r="V155" s="712"/>
      <c r="W155" s="712"/>
    </row>
    <row r="156" spans="1:23" ht="13.5">
      <c r="A156" s="712"/>
      <c r="B156" s="712"/>
      <c r="C156" s="712"/>
      <c r="D156" s="712"/>
      <c r="E156" s="712"/>
      <c r="F156" s="712"/>
      <c r="G156" s="712"/>
      <c r="H156" s="712"/>
      <c r="I156" s="712"/>
      <c r="J156" s="712"/>
      <c r="K156" s="712"/>
      <c r="L156" s="712"/>
      <c r="M156" s="712"/>
      <c r="N156" s="712"/>
      <c r="O156" s="712"/>
      <c r="P156" s="712"/>
      <c r="Q156" s="712"/>
      <c r="R156" s="712"/>
      <c r="S156" s="712"/>
      <c r="T156" s="712"/>
      <c r="U156" s="712"/>
      <c r="V156" s="712"/>
      <c r="W156" s="712"/>
    </row>
    <row r="157" spans="1:23" ht="13.5">
      <c r="A157" s="712"/>
      <c r="B157" s="712"/>
      <c r="C157" s="712"/>
      <c r="D157" s="712"/>
      <c r="E157" s="712"/>
      <c r="F157" s="712"/>
      <c r="G157" s="712"/>
      <c r="H157" s="712"/>
      <c r="I157" s="712"/>
      <c r="J157" s="712"/>
      <c r="K157" s="712"/>
      <c r="L157" s="712"/>
      <c r="M157" s="712"/>
      <c r="N157" s="712"/>
      <c r="O157" s="712"/>
      <c r="P157" s="712"/>
      <c r="Q157" s="712"/>
      <c r="R157" s="712"/>
      <c r="S157" s="712"/>
      <c r="T157" s="712"/>
      <c r="U157" s="712"/>
      <c r="V157" s="712"/>
      <c r="W157" s="712"/>
    </row>
    <row r="158" spans="1:23" ht="13.5">
      <c r="A158" s="712"/>
      <c r="B158" s="712"/>
      <c r="C158" s="712"/>
      <c r="D158" s="712"/>
      <c r="E158" s="712"/>
      <c r="F158" s="712"/>
      <c r="G158" s="712"/>
      <c r="H158" s="712"/>
      <c r="I158" s="712"/>
      <c r="J158" s="712"/>
      <c r="K158" s="712"/>
      <c r="L158" s="712"/>
      <c r="M158" s="712"/>
      <c r="N158" s="712"/>
      <c r="O158" s="712"/>
      <c r="P158" s="712"/>
      <c r="Q158" s="712"/>
      <c r="R158" s="712"/>
      <c r="S158" s="712"/>
      <c r="T158" s="712"/>
      <c r="U158" s="712"/>
      <c r="V158" s="712"/>
      <c r="W158" s="712"/>
    </row>
    <row r="159" spans="1:23" ht="13.5">
      <c r="A159" s="712"/>
      <c r="B159" s="712"/>
      <c r="C159" s="712"/>
      <c r="D159" s="712"/>
      <c r="E159" s="712"/>
      <c r="F159" s="712"/>
      <c r="G159" s="712"/>
      <c r="H159" s="712"/>
      <c r="I159" s="712"/>
      <c r="J159" s="712"/>
      <c r="K159" s="712"/>
      <c r="L159" s="712"/>
      <c r="M159" s="712"/>
      <c r="N159" s="712"/>
      <c r="O159" s="712"/>
      <c r="P159" s="712"/>
      <c r="Q159" s="712"/>
      <c r="R159" s="712"/>
      <c r="S159" s="712"/>
      <c r="T159" s="712"/>
      <c r="U159" s="712"/>
      <c r="V159" s="712"/>
      <c r="W159" s="712"/>
    </row>
    <row r="160" spans="1:23" ht="13.5">
      <c r="A160" s="712"/>
      <c r="B160" s="712"/>
      <c r="C160" s="712"/>
      <c r="D160" s="712"/>
      <c r="E160" s="712"/>
      <c r="F160" s="712"/>
      <c r="G160" s="712"/>
      <c r="H160" s="712"/>
      <c r="I160" s="712"/>
      <c r="J160" s="712"/>
      <c r="K160" s="712"/>
      <c r="L160" s="712"/>
      <c r="M160" s="712"/>
      <c r="N160" s="712"/>
      <c r="O160" s="712"/>
      <c r="P160" s="712"/>
      <c r="Q160" s="712"/>
      <c r="R160" s="712"/>
      <c r="S160" s="712"/>
      <c r="T160" s="712"/>
      <c r="U160" s="712"/>
      <c r="V160" s="712"/>
      <c r="W160" s="712"/>
    </row>
    <row r="161" spans="1:23" ht="13.5">
      <c r="A161" s="712"/>
      <c r="B161" s="712"/>
      <c r="C161" s="712"/>
      <c r="D161" s="712"/>
      <c r="E161" s="712"/>
      <c r="F161" s="712"/>
      <c r="G161" s="712"/>
      <c r="H161" s="712"/>
      <c r="I161" s="712"/>
      <c r="J161" s="712"/>
      <c r="K161" s="712"/>
      <c r="L161" s="712"/>
      <c r="M161" s="712"/>
      <c r="N161" s="712"/>
      <c r="O161" s="712"/>
      <c r="P161" s="712"/>
      <c r="Q161" s="712"/>
      <c r="R161" s="712"/>
      <c r="S161" s="712"/>
      <c r="T161" s="712"/>
      <c r="U161" s="712"/>
      <c r="V161" s="712"/>
      <c r="W161" s="712"/>
    </row>
    <row r="162" spans="1:23" ht="13.5">
      <c r="A162" s="712"/>
      <c r="B162" s="712"/>
      <c r="C162" s="712"/>
      <c r="D162" s="712"/>
      <c r="E162" s="712"/>
      <c r="F162" s="712"/>
      <c r="G162" s="712"/>
      <c r="H162" s="712"/>
      <c r="I162" s="712"/>
      <c r="J162" s="712"/>
      <c r="K162" s="712"/>
      <c r="L162" s="712"/>
      <c r="M162" s="712"/>
      <c r="N162" s="712"/>
      <c r="O162" s="712"/>
      <c r="P162" s="712"/>
      <c r="Q162" s="712"/>
      <c r="R162" s="712"/>
      <c r="S162" s="712"/>
      <c r="T162" s="712"/>
      <c r="U162" s="712"/>
      <c r="V162" s="712"/>
      <c r="W162" s="712"/>
    </row>
    <row r="163" spans="1:23" ht="13.5">
      <c r="A163" s="712"/>
      <c r="B163" s="712"/>
      <c r="C163" s="712"/>
      <c r="D163" s="712"/>
      <c r="E163" s="712"/>
      <c r="F163" s="712"/>
      <c r="G163" s="712"/>
      <c r="H163" s="712"/>
      <c r="I163" s="712"/>
      <c r="J163" s="712"/>
      <c r="K163" s="712"/>
      <c r="L163" s="712"/>
      <c r="M163" s="712"/>
      <c r="N163" s="712"/>
      <c r="O163" s="712"/>
      <c r="P163" s="712"/>
      <c r="Q163" s="712"/>
      <c r="R163" s="712"/>
      <c r="S163" s="712"/>
      <c r="T163" s="712"/>
      <c r="U163" s="712"/>
      <c r="V163" s="712"/>
      <c r="W163" s="712"/>
    </row>
    <row r="164" spans="1:23" ht="13.5">
      <c r="A164" s="712"/>
      <c r="B164" s="712"/>
      <c r="C164" s="712"/>
      <c r="D164" s="712"/>
      <c r="E164" s="712"/>
      <c r="F164" s="712"/>
      <c r="G164" s="712"/>
      <c r="H164" s="712"/>
      <c r="I164" s="712"/>
      <c r="J164" s="712"/>
      <c r="K164" s="712"/>
      <c r="L164" s="712"/>
      <c r="M164" s="712"/>
      <c r="N164" s="712"/>
      <c r="O164" s="712"/>
      <c r="P164" s="712"/>
      <c r="Q164" s="712"/>
      <c r="R164" s="712"/>
      <c r="S164" s="712"/>
      <c r="T164" s="712"/>
      <c r="U164" s="712"/>
      <c r="V164" s="712"/>
      <c r="W164" s="712"/>
    </row>
    <row r="165" spans="1:23" ht="13.5">
      <c r="A165" s="712"/>
      <c r="B165" s="712"/>
      <c r="C165" s="712"/>
      <c r="D165" s="712"/>
      <c r="E165" s="712"/>
      <c r="F165" s="712"/>
      <c r="G165" s="712"/>
      <c r="H165" s="712"/>
      <c r="I165" s="712"/>
      <c r="J165" s="712"/>
      <c r="K165" s="712"/>
      <c r="L165" s="712"/>
      <c r="M165" s="712"/>
      <c r="N165" s="712"/>
      <c r="O165" s="712"/>
      <c r="P165" s="712"/>
      <c r="Q165" s="712"/>
      <c r="R165" s="712"/>
      <c r="S165" s="712"/>
      <c r="T165" s="712"/>
      <c r="U165" s="712"/>
      <c r="V165" s="712"/>
      <c r="W165" s="712"/>
    </row>
    <row r="166" spans="1:23" ht="13.5">
      <c r="A166" s="712"/>
      <c r="B166" s="712"/>
      <c r="C166" s="712"/>
      <c r="D166" s="712"/>
      <c r="E166" s="712"/>
      <c r="F166" s="712"/>
      <c r="G166" s="712"/>
      <c r="H166" s="712"/>
      <c r="I166" s="712"/>
      <c r="J166" s="712"/>
      <c r="K166" s="712"/>
      <c r="L166" s="712"/>
      <c r="M166" s="712"/>
      <c r="N166" s="712"/>
      <c r="O166" s="712"/>
      <c r="P166" s="712"/>
      <c r="Q166" s="712"/>
      <c r="R166" s="712"/>
      <c r="S166" s="712"/>
      <c r="T166" s="712"/>
      <c r="U166" s="712"/>
      <c r="V166" s="712"/>
      <c r="W166" s="712"/>
    </row>
    <row r="167" spans="1:23" ht="13.5">
      <c r="A167" s="712"/>
      <c r="B167" s="712"/>
      <c r="C167" s="712"/>
      <c r="D167" s="712"/>
      <c r="E167" s="712"/>
      <c r="F167" s="712"/>
      <c r="G167" s="712"/>
      <c r="H167" s="712"/>
      <c r="I167" s="712"/>
      <c r="J167" s="712"/>
      <c r="K167" s="712"/>
      <c r="L167" s="712"/>
      <c r="M167" s="712"/>
      <c r="N167" s="712"/>
      <c r="O167" s="712"/>
      <c r="P167" s="712"/>
      <c r="Q167" s="712"/>
      <c r="R167" s="712"/>
      <c r="S167" s="712"/>
      <c r="T167" s="712"/>
      <c r="U167" s="712"/>
      <c r="V167" s="712"/>
      <c r="W167" s="712"/>
    </row>
    <row r="168" spans="1:23" ht="13.5">
      <c r="A168" s="712"/>
      <c r="B168" s="712"/>
      <c r="C168" s="712"/>
      <c r="D168" s="712"/>
      <c r="E168" s="712"/>
      <c r="F168" s="712"/>
      <c r="G168" s="712"/>
      <c r="H168" s="712"/>
      <c r="I168" s="712"/>
      <c r="J168" s="712"/>
      <c r="K168" s="712"/>
      <c r="L168" s="712"/>
      <c r="M168" s="712"/>
      <c r="N168" s="712"/>
      <c r="O168" s="712"/>
      <c r="P168" s="712"/>
      <c r="Q168" s="712"/>
      <c r="R168" s="712"/>
      <c r="S168" s="712"/>
      <c r="T168" s="712"/>
      <c r="U168" s="712"/>
      <c r="V168" s="712"/>
      <c r="W168" s="712"/>
    </row>
    <row r="169" spans="1:23" ht="13.5">
      <c r="A169" s="712"/>
      <c r="B169" s="712"/>
      <c r="C169" s="712"/>
      <c r="D169" s="712"/>
      <c r="E169" s="712"/>
      <c r="F169" s="712"/>
      <c r="G169" s="712"/>
      <c r="H169" s="712"/>
      <c r="I169" s="712"/>
      <c r="J169" s="712"/>
      <c r="K169" s="712"/>
      <c r="L169" s="712"/>
      <c r="M169" s="712"/>
      <c r="N169" s="712"/>
      <c r="O169" s="712"/>
      <c r="P169" s="712"/>
      <c r="Q169" s="712"/>
      <c r="R169" s="712"/>
      <c r="S169" s="712"/>
      <c r="T169" s="712"/>
      <c r="U169" s="712"/>
      <c r="V169" s="712"/>
      <c r="W169" s="712"/>
    </row>
    <row r="170" spans="1:23" ht="13.5">
      <c r="A170" s="712"/>
      <c r="B170" s="712"/>
      <c r="C170" s="712"/>
      <c r="D170" s="712"/>
      <c r="E170" s="712"/>
      <c r="F170" s="712"/>
      <c r="G170" s="712"/>
      <c r="H170" s="712"/>
      <c r="I170" s="712"/>
      <c r="J170" s="712"/>
      <c r="K170" s="712"/>
      <c r="L170" s="712"/>
      <c r="M170" s="712"/>
      <c r="N170" s="712"/>
      <c r="O170" s="712"/>
      <c r="P170" s="712"/>
      <c r="Q170" s="712"/>
      <c r="R170" s="712"/>
      <c r="S170" s="712"/>
      <c r="T170" s="712"/>
      <c r="U170" s="712"/>
      <c r="V170" s="712"/>
      <c r="W170" s="712"/>
    </row>
    <row r="171" spans="1:23" ht="13.5">
      <c r="A171" s="712"/>
      <c r="B171" s="712"/>
      <c r="C171" s="712"/>
      <c r="D171" s="712"/>
      <c r="E171" s="712"/>
      <c r="F171" s="712"/>
      <c r="G171" s="712"/>
      <c r="H171" s="712"/>
      <c r="I171" s="712"/>
      <c r="J171" s="712"/>
      <c r="K171" s="712"/>
      <c r="L171" s="712"/>
      <c r="M171" s="712"/>
      <c r="N171" s="712"/>
      <c r="O171" s="712"/>
      <c r="P171" s="712"/>
      <c r="Q171" s="712"/>
      <c r="R171" s="712"/>
      <c r="S171" s="712"/>
      <c r="T171" s="712"/>
      <c r="U171" s="712"/>
      <c r="V171" s="712"/>
      <c r="W171" s="712"/>
    </row>
    <row r="172" spans="1:23" ht="13.5">
      <c r="A172" s="712"/>
      <c r="B172" s="712"/>
      <c r="C172" s="712"/>
      <c r="D172" s="712"/>
      <c r="E172" s="712"/>
      <c r="F172" s="712"/>
      <c r="G172" s="712"/>
      <c r="H172" s="712"/>
      <c r="I172" s="712"/>
      <c r="J172" s="712"/>
      <c r="K172" s="712"/>
      <c r="L172" s="712"/>
      <c r="M172" s="712"/>
      <c r="N172" s="712"/>
      <c r="O172" s="712"/>
      <c r="P172" s="712"/>
      <c r="Q172" s="712"/>
      <c r="R172" s="712"/>
      <c r="S172" s="712"/>
      <c r="T172" s="712"/>
      <c r="U172" s="712"/>
      <c r="V172" s="712"/>
      <c r="W172" s="712"/>
    </row>
    <row r="173" spans="1:23" ht="13.5">
      <c r="A173" s="712"/>
      <c r="B173" s="712"/>
      <c r="C173" s="712"/>
      <c r="D173" s="712"/>
      <c r="E173" s="712"/>
      <c r="F173" s="712"/>
      <c r="G173" s="712"/>
      <c r="H173" s="712"/>
      <c r="I173" s="712"/>
      <c r="J173" s="712"/>
      <c r="K173" s="712"/>
      <c r="L173" s="712"/>
      <c r="M173" s="712"/>
      <c r="N173" s="712"/>
      <c r="O173" s="712"/>
      <c r="P173" s="712"/>
      <c r="Q173" s="712"/>
      <c r="R173" s="712"/>
      <c r="S173" s="712"/>
      <c r="T173" s="712"/>
      <c r="U173" s="712"/>
      <c r="V173" s="712"/>
      <c r="W173" s="712"/>
    </row>
    <row r="174" spans="1:23" ht="13.5">
      <c r="A174" s="712"/>
      <c r="B174" s="712"/>
      <c r="C174" s="712"/>
      <c r="D174" s="712"/>
      <c r="E174" s="712"/>
      <c r="F174" s="712"/>
      <c r="G174" s="712"/>
      <c r="H174" s="712"/>
      <c r="I174" s="712"/>
      <c r="J174" s="712"/>
      <c r="K174" s="712"/>
      <c r="L174" s="712"/>
      <c r="M174" s="712"/>
      <c r="N174" s="712"/>
      <c r="O174" s="712"/>
      <c r="P174" s="712"/>
      <c r="Q174" s="712"/>
      <c r="R174" s="712"/>
      <c r="S174" s="712"/>
      <c r="T174" s="712"/>
      <c r="U174" s="712"/>
      <c r="V174" s="712"/>
      <c r="W174" s="712"/>
    </row>
    <row r="175" spans="1:23" ht="13.5">
      <c r="A175" s="712"/>
      <c r="B175" s="712"/>
      <c r="C175" s="712"/>
      <c r="D175" s="712"/>
      <c r="E175" s="712"/>
      <c r="F175" s="712"/>
      <c r="G175" s="712"/>
      <c r="H175" s="712"/>
      <c r="I175" s="712"/>
      <c r="J175" s="712"/>
      <c r="K175" s="712"/>
      <c r="L175" s="712"/>
      <c r="M175" s="712"/>
      <c r="N175" s="712"/>
      <c r="O175" s="712"/>
      <c r="P175" s="712"/>
      <c r="Q175" s="712"/>
      <c r="R175" s="712"/>
      <c r="S175" s="712"/>
      <c r="T175" s="712"/>
      <c r="U175" s="712"/>
      <c r="V175" s="712"/>
      <c r="W175" s="712"/>
    </row>
    <row r="176" spans="1:23" ht="13.5">
      <c r="A176" s="712"/>
      <c r="B176" s="712"/>
      <c r="C176" s="712"/>
      <c r="D176" s="712"/>
      <c r="E176" s="712"/>
      <c r="F176" s="712"/>
      <c r="G176" s="712"/>
      <c r="H176" s="712"/>
      <c r="I176" s="712"/>
      <c r="J176" s="712"/>
      <c r="K176" s="712"/>
      <c r="L176" s="712"/>
      <c r="M176" s="712"/>
      <c r="N176" s="712"/>
      <c r="O176" s="712"/>
      <c r="P176" s="712"/>
      <c r="Q176" s="712"/>
      <c r="R176" s="712"/>
      <c r="S176" s="712"/>
      <c r="T176" s="712"/>
      <c r="U176" s="712"/>
      <c r="V176" s="712"/>
      <c r="W176" s="712"/>
    </row>
    <row r="177" spans="1:23" ht="13.5">
      <c r="A177" s="712"/>
      <c r="B177" s="712"/>
      <c r="C177" s="712"/>
      <c r="D177" s="712"/>
      <c r="E177" s="712"/>
      <c r="F177" s="712"/>
      <c r="G177" s="712"/>
      <c r="H177" s="712"/>
      <c r="I177" s="712"/>
      <c r="J177" s="712"/>
      <c r="K177" s="712"/>
      <c r="L177" s="712"/>
      <c r="M177" s="712"/>
      <c r="N177" s="712"/>
      <c r="O177" s="712"/>
      <c r="P177" s="712"/>
      <c r="Q177" s="712"/>
      <c r="R177" s="712"/>
      <c r="S177" s="712"/>
      <c r="T177" s="712"/>
      <c r="U177" s="712"/>
      <c r="V177" s="712"/>
      <c r="W177" s="712"/>
    </row>
    <row r="178" spans="1:23" ht="13.5">
      <c r="A178" s="712"/>
      <c r="B178" s="712"/>
      <c r="C178" s="712"/>
      <c r="D178" s="712"/>
      <c r="E178" s="712"/>
      <c r="F178" s="712"/>
      <c r="G178" s="712"/>
      <c r="H178" s="712"/>
      <c r="I178" s="712"/>
      <c r="J178" s="712"/>
      <c r="K178" s="712"/>
      <c r="L178" s="712"/>
      <c r="M178" s="712"/>
      <c r="N178" s="712"/>
      <c r="O178" s="712"/>
      <c r="P178" s="712"/>
      <c r="Q178" s="712"/>
      <c r="R178" s="712"/>
      <c r="S178" s="712"/>
      <c r="T178" s="712"/>
      <c r="U178" s="712"/>
      <c r="V178" s="712"/>
      <c r="W178" s="712"/>
    </row>
    <row r="179" spans="1:23" ht="13.5">
      <c r="A179" s="712"/>
      <c r="B179" s="712"/>
      <c r="C179" s="712"/>
      <c r="D179" s="712"/>
      <c r="E179" s="712"/>
      <c r="F179" s="712"/>
      <c r="G179" s="712"/>
      <c r="H179" s="712"/>
      <c r="I179" s="712"/>
      <c r="J179" s="712"/>
      <c r="K179" s="712"/>
      <c r="L179" s="712"/>
      <c r="M179" s="712"/>
      <c r="N179" s="712"/>
      <c r="O179" s="712"/>
      <c r="P179" s="712"/>
      <c r="Q179" s="712"/>
      <c r="R179" s="712"/>
      <c r="S179" s="712"/>
      <c r="T179" s="712"/>
      <c r="U179" s="712"/>
      <c r="V179" s="712"/>
      <c r="W179" s="712"/>
    </row>
    <row r="180" spans="1:23" ht="13.5">
      <c r="A180" s="712"/>
      <c r="B180" s="712"/>
      <c r="C180" s="712"/>
      <c r="D180" s="712"/>
      <c r="E180" s="712"/>
      <c r="F180" s="712"/>
      <c r="G180" s="712"/>
      <c r="H180" s="712"/>
      <c r="I180" s="712"/>
      <c r="J180" s="712"/>
      <c r="K180" s="712"/>
      <c r="L180" s="712"/>
      <c r="M180" s="712"/>
      <c r="N180" s="712"/>
      <c r="O180" s="712"/>
      <c r="P180" s="712"/>
      <c r="Q180" s="712"/>
      <c r="R180" s="712"/>
      <c r="S180" s="712"/>
      <c r="T180" s="712"/>
      <c r="U180" s="712"/>
      <c r="V180" s="712"/>
      <c r="W180" s="712"/>
    </row>
    <row r="181" spans="1:23" ht="13.5">
      <c r="A181" s="712"/>
      <c r="B181" s="712"/>
      <c r="C181" s="712"/>
      <c r="D181" s="712"/>
      <c r="E181" s="712"/>
      <c r="F181" s="712"/>
      <c r="G181" s="712"/>
      <c r="H181" s="712"/>
      <c r="I181" s="712"/>
      <c r="J181" s="712"/>
      <c r="K181" s="712"/>
      <c r="L181" s="712"/>
      <c r="M181" s="712"/>
      <c r="N181" s="712"/>
      <c r="O181" s="712"/>
      <c r="P181" s="712"/>
      <c r="Q181" s="712"/>
      <c r="R181" s="712"/>
      <c r="S181" s="712"/>
      <c r="T181" s="712"/>
      <c r="U181" s="712"/>
      <c r="V181" s="712"/>
      <c r="W181" s="712"/>
    </row>
    <row r="182" spans="1:23" ht="13.5">
      <c r="A182" s="712"/>
      <c r="B182" s="712"/>
      <c r="C182" s="712"/>
      <c r="D182" s="712"/>
      <c r="E182" s="712"/>
      <c r="F182" s="712"/>
      <c r="G182" s="712"/>
      <c r="H182" s="712"/>
      <c r="I182" s="712"/>
      <c r="J182" s="712"/>
      <c r="K182" s="712"/>
      <c r="L182" s="712"/>
      <c r="M182" s="712"/>
      <c r="N182" s="712"/>
      <c r="O182" s="712"/>
      <c r="P182" s="712"/>
      <c r="Q182" s="712"/>
      <c r="R182" s="712"/>
      <c r="S182" s="712"/>
      <c r="T182" s="712"/>
      <c r="U182" s="712"/>
      <c r="V182" s="712"/>
      <c r="W182" s="712"/>
    </row>
    <row r="183" spans="1:23" ht="13.5">
      <c r="A183" s="712"/>
      <c r="B183" s="712"/>
      <c r="C183" s="712"/>
      <c r="D183" s="712"/>
      <c r="E183" s="712"/>
      <c r="F183" s="712"/>
      <c r="G183" s="712"/>
      <c r="H183" s="712"/>
      <c r="I183" s="712"/>
      <c r="J183" s="712"/>
      <c r="K183" s="712"/>
      <c r="L183" s="712"/>
      <c r="M183" s="712"/>
      <c r="N183" s="712"/>
      <c r="O183" s="712"/>
      <c r="P183" s="712"/>
      <c r="Q183" s="712"/>
      <c r="R183" s="712"/>
      <c r="S183" s="712"/>
      <c r="T183" s="712"/>
      <c r="U183" s="712"/>
      <c r="V183" s="712"/>
      <c r="W183" s="712"/>
    </row>
    <row r="184" spans="1:23" ht="13.5">
      <c r="A184" s="712"/>
      <c r="B184" s="712"/>
      <c r="C184" s="712"/>
      <c r="D184" s="712"/>
      <c r="E184" s="712"/>
      <c r="F184" s="712"/>
      <c r="G184" s="712"/>
      <c r="H184" s="712"/>
      <c r="I184" s="712"/>
      <c r="J184" s="712"/>
      <c r="K184" s="712"/>
      <c r="L184" s="712"/>
      <c r="M184" s="712"/>
      <c r="N184" s="712"/>
      <c r="O184" s="712"/>
      <c r="P184" s="712"/>
      <c r="Q184" s="712"/>
      <c r="R184" s="712"/>
      <c r="S184" s="712"/>
      <c r="T184" s="712"/>
      <c r="U184" s="712"/>
      <c r="V184" s="712"/>
      <c r="W184" s="712"/>
    </row>
    <row r="185" spans="1:23" ht="13.5">
      <c r="A185" s="712"/>
      <c r="B185" s="712"/>
      <c r="C185" s="712"/>
      <c r="D185" s="712"/>
      <c r="E185" s="712"/>
      <c r="F185" s="712"/>
      <c r="G185" s="712"/>
      <c r="H185" s="712"/>
      <c r="I185" s="712"/>
      <c r="J185" s="712"/>
      <c r="K185" s="712"/>
      <c r="L185" s="712"/>
      <c r="M185" s="712"/>
      <c r="N185" s="712"/>
      <c r="O185" s="712"/>
      <c r="P185" s="712"/>
      <c r="Q185" s="712"/>
      <c r="R185" s="712"/>
      <c r="S185" s="712"/>
      <c r="T185" s="712"/>
      <c r="U185" s="712"/>
      <c r="V185" s="712"/>
      <c r="W185" s="712"/>
    </row>
    <row r="186" spans="1:23" ht="13.5">
      <c r="A186" s="712"/>
      <c r="B186" s="712"/>
      <c r="C186" s="712"/>
      <c r="D186" s="712"/>
      <c r="E186" s="712"/>
      <c r="F186" s="712"/>
      <c r="G186" s="712"/>
      <c r="H186" s="712"/>
      <c r="I186" s="712"/>
      <c r="J186" s="712"/>
      <c r="K186" s="712"/>
      <c r="L186" s="712"/>
      <c r="M186" s="712"/>
      <c r="N186" s="712"/>
      <c r="O186" s="712"/>
      <c r="P186" s="712"/>
      <c r="Q186" s="712"/>
      <c r="R186" s="712"/>
      <c r="S186" s="712"/>
      <c r="T186" s="712"/>
      <c r="U186" s="712"/>
      <c r="V186" s="712"/>
      <c r="W186" s="712"/>
    </row>
    <row r="187" spans="1:23" ht="13.5">
      <c r="A187" s="712"/>
      <c r="B187" s="712"/>
      <c r="C187" s="712"/>
      <c r="D187" s="712"/>
      <c r="E187" s="712"/>
      <c r="F187" s="712"/>
      <c r="G187" s="712"/>
      <c r="H187" s="712"/>
      <c r="I187" s="712"/>
      <c r="J187" s="712"/>
      <c r="K187" s="712"/>
      <c r="L187" s="712"/>
      <c r="M187" s="712"/>
      <c r="N187" s="712"/>
      <c r="O187" s="712"/>
      <c r="P187" s="712"/>
      <c r="Q187" s="712"/>
      <c r="R187" s="712"/>
      <c r="S187" s="712"/>
      <c r="T187" s="712"/>
      <c r="U187" s="712"/>
      <c r="V187" s="712"/>
      <c r="W187" s="712"/>
    </row>
    <row r="188" spans="1:23" ht="13.5">
      <c r="A188" s="712"/>
      <c r="B188" s="712"/>
      <c r="C188" s="712"/>
      <c r="D188" s="712"/>
      <c r="E188" s="712"/>
      <c r="F188" s="712"/>
      <c r="G188" s="712"/>
      <c r="H188" s="712"/>
      <c r="I188" s="712"/>
      <c r="J188" s="712"/>
      <c r="K188" s="712"/>
      <c r="L188" s="712"/>
      <c r="M188" s="712"/>
      <c r="N188" s="712"/>
      <c r="O188" s="712"/>
      <c r="P188" s="712"/>
      <c r="Q188" s="712"/>
      <c r="R188" s="712"/>
      <c r="S188" s="712"/>
      <c r="T188" s="712"/>
      <c r="U188" s="712"/>
      <c r="V188" s="712"/>
      <c r="W188" s="712"/>
    </row>
    <row r="189" spans="1:23" ht="13.5">
      <c r="A189" s="712"/>
      <c r="B189" s="712"/>
      <c r="C189" s="712"/>
      <c r="D189" s="712"/>
      <c r="E189" s="712"/>
      <c r="F189" s="712"/>
      <c r="G189" s="712"/>
      <c r="H189" s="712"/>
      <c r="I189" s="712"/>
      <c r="J189" s="712"/>
      <c r="K189" s="712"/>
      <c r="L189" s="712"/>
      <c r="M189" s="712"/>
      <c r="N189" s="712"/>
      <c r="O189" s="712"/>
      <c r="P189" s="712"/>
      <c r="Q189" s="712"/>
      <c r="R189" s="712"/>
      <c r="S189" s="712"/>
      <c r="T189" s="712"/>
      <c r="U189" s="712"/>
      <c r="V189" s="712"/>
      <c r="W189" s="712"/>
    </row>
    <row r="190" spans="1:23" ht="13.5">
      <c r="A190" s="712"/>
      <c r="B190" s="712"/>
      <c r="C190" s="712"/>
      <c r="D190" s="712"/>
      <c r="E190" s="712"/>
      <c r="F190" s="712"/>
      <c r="G190" s="712"/>
      <c r="H190" s="712"/>
      <c r="I190" s="712"/>
      <c r="J190" s="712"/>
      <c r="K190" s="712"/>
      <c r="L190" s="712"/>
      <c r="M190" s="712"/>
      <c r="N190" s="712"/>
      <c r="O190" s="712"/>
      <c r="P190" s="712"/>
      <c r="Q190" s="712"/>
      <c r="R190" s="712"/>
      <c r="S190" s="712"/>
      <c r="T190" s="712"/>
      <c r="U190" s="712"/>
      <c r="V190" s="712"/>
      <c r="W190" s="712"/>
    </row>
    <row r="191" spans="1:23" ht="13.5">
      <c r="A191" s="712"/>
      <c r="B191" s="712"/>
      <c r="C191" s="712"/>
      <c r="D191" s="712"/>
      <c r="E191" s="712"/>
      <c r="F191" s="712"/>
      <c r="G191" s="712"/>
      <c r="H191" s="712"/>
      <c r="I191" s="712"/>
      <c r="J191" s="712"/>
      <c r="K191" s="712"/>
      <c r="L191" s="712"/>
      <c r="M191" s="712"/>
      <c r="N191" s="712"/>
      <c r="O191" s="712"/>
      <c r="P191" s="712"/>
      <c r="Q191" s="712"/>
      <c r="R191" s="712"/>
      <c r="S191" s="712"/>
      <c r="T191" s="712"/>
      <c r="U191" s="712"/>
      <c r="V191" s="712"/>
      <c r="W191" s="712"/>
    </row>
    <row r="192" spans="1:23" ht="13.5">
      <c r="A192" s="712"/>
      <c r="B192" s="712"/>
      <c r="C192" s="712"/>
      <c r="D192" s="712"/>
      <c r="E192" s="712"/>
      <c r="F192" s="712"/>
      <c r="G192" s="712"/>
      <c r="H192" s="712"/>
      <c r="I192" s="712"/>
      <c r="J192" s="712"/>
      <c r="K192" s="712"/>
      <c r="L192" s="712"/>
      <c r="M192" s="712"/>
      <c r="N192" s="712"/>
      <c r="O192" s="712"/>
      <c r="P192" s="712"/>
      <c r="Q192" s="712"/>
      <c r="R192" s="712"/>
      <c r="S192" s="712"/>
      <c r="T192" s="712"/>
      <c r="U192" s="712"/>
      <c r="V192" s="712"/>
      <c r="W192" s="712"/>
    </row>
    <row r="193" spans="1:23" ht="13.5">
      <c r="A193" s="712"/>
      <c r="B193" s="712"/>
      <c r="C193" s="712"/>
      <c r="D193" s="712"/>
      <c r="E193" s="712"/>
      <c r="F193" s="712"/>
      <c r="G193" s="712"/>
      <c r="H193" s="712"/>
      <c r="I193" s="712"/>
      <c r="J193" s="712"/>
      <c r="K193" s="712"/>
      <c r="L193" s="712"/>
      <c r="M193" s="712"/>
      <c r="N193" s="712"/>
      <c r="O193" s="712"/>
      <c r="P193" s="712"/>
      <c r="Q193" s="712"/>
      <c r="R193" s="712"/>
      <c r="S193" s="712"/>
      <c r="T193" s="712"/>
      <c r="U193" s="712"/>
      <c r="V193" s="712"/>
      <c r="W193" s="712"/>
    </row>
    <row r="194" spans="1:23" ht="13.5">
      <c r="A194" s="712"/>
      <c r="B194" s="712"/>
      <c r="C194" s="712"/>
      <c r="D194" s="712"/>
      <c r="E194" s="712"/>
      <c r="F194" s="712"/>
      <c r="G194" s="712"/>
      <c r="H194" s="712"/>
      <c r="I194" s="712"/>
      <c r="J194" s="712"/>
      <c r="K194" s="712"/>
      <c r="L194" s="712"/>
      <c r="M194" s="712"/>
      <c r="N194" s="712"/>
      <c r="O194" s="712"/>
      <c r="P194" s="712"/>
      <c r="Q194" s="712"/>
      <c r="R194" s="712"/>
      <c r="S194" s="712"/>
      <c r="T194" s="712"/>
      <c r="U194" s="712"/>
      <c r="V194" s="712"/>
      <c r="W194" s="712"/>
    </row>
    <row r="195" spans="1:23" ht="13.5">
      <c r="A195" s="712"/>
      <c r="B195" s="712"/>
      <c r="C195" s="712"/>
      <c r="D195" s="712"/>
      <c r="E195" s="712"/>
      <c r="F195" s="712"/>
      <c r="G195" s="712"/>
      <c r="H195" s="712"/>
      <c r="I195" s="712"/>
      <c r="J195" s="712"/>
      <c r="K195" s="712"/>
      <c r="L195" s="712"/>
      <c r="M195" s="712"/>
      <c r="N195" s="712"/>
      <c r="O195" s="712"/>
      <c r="P195" s="712"/>
      <c r="Q195" s="712"/>
      <c r="R195" s="712"/>
      <c r="S195" s="712"/>
      <c r="T195" s="712"/>
      <c r="U195" s="712"/>
      <c r="V195" s="712"/>
      <c r="W195" s="712"/>
    </row>
    <row r="196" spans="1:23" ht="13.5">
      <c r="A196" s="712"/>
      <c r="B196" s="712"/>
      <c r="C196" s="712"/>
      <c r="D196" s="712"/>
      <c r="E196" s="712"/>
      <c r="F196" s="712"/>
      <c r="G196" s="712"/>
      <c r="H196" s="712"/>
      <c r="I196" s="712"/>
      <c r="J196" s="712"/>
      <c r="K196" s="712"/>
      <c r="L196" s="712"/>
      <c r="M196" s="712"/>
      <c r="N196" s="712"/>
      <c r="O196" s="712"/>
      <c r="P196" s="712"/>
      <c r="Q196" s="712"/>
      <c r="R196" s="712"/>
      <c r="S196" s="712"/>
      <c r="T196" s="712"/>
      <c r="U196" s="712"/>
      <c r="V196" s="712"/>
      <c r="W196" s="712"/>
    </row>
    <row r="197" spans="1:23" ht="13.5">
      <c r="A197" s="712"/>
      <c r="B197" s="712"/>
      <c r="C197" s="712"/>
      <c r="D197" s="712"/>
      <c r="E197" s="712"/>
      <c r="F197" s="712"/>
      <c r="G197" s="712"/>
      <c r="H197" s="712"/>
      <c r="I197" s="712"/>
      <c r="J197" s="712"/>
      <c r="K197" s="712"/>
      <c r="L197" s="712"/>
      <c r="M197" s="712"/>
      <c r="N197" s="712"/>
      <c r="O197" s="712"/>
      <c r="P197" s="712"/>
      <c r="Q197" s="712"/>
      <c r="R197" s="712"/>
      <c r="S197" s="712"/>
      <c r="T197" s="712"/>
      <c r="U197" s="712"/>
      <c r="V197" s="712"/>
      <c r="W197" s="712"/>
    </row>
    <row r="198" spans="1:23" ht="13.5">
      <c r="A198" s="712"/>
      <c r="B198" s="712"/>
      <c r="C198" s="712"/>
      <c r="D198" s="712"/>
      <c r="E198" s="712"/>
      <c r="F198" s="712"/>
      <c r="G198" s="712"/>
      <c r="H198" s="712"/>
      <c r="I198" s="712"/>
      <c r="J198" s="712"/>
      <c r="K198" s="712"/>
      <c r="L198" s="712"/>
      <c r="M198" s="712"/>
      <c r="N198" s="712"/>
      <c r="O198" s="712"/>
      <c r="P198" s="712"/>
      <c r="Q198" s="712"/>
      <c r="R198" s="712"/>
      <c r="S198" s="712"/>
      <c r="T198" s="712"/>
      <c r="U198" s="712"/>
      <c r="V198" s="712"/>
      <c r="W198" s="712"/>
    </row>
    <row r="199" spans="1:23" ht="13.5">
      <c r="A199" s="712"/>
      <c r="B199" s="712"/>
      <c r="C199" s="712"/>
      <c r="D199" s="712"/>
      <c r="E199" s="712"/>
      <c r="F199" s="712"/>
      <c r="G199" s="712"/>
      <c r="H199" s="712"/>
      <c r="I199" s="712"/>
      <c r="J199" s="712"/>
      <c r="K199" s="712"/>
      <c r="L199" s="712"/>
      <c r="M199" s="712"/>
      <c r="N199" s="712"/>
      <c r="O199" s="712"/>
      <c r="P199" s="712"/>
      <c r="Q199" s="712"/>
      <c r="R199" s="712"/>
      <c r="S199" s="712"/>
      <c r="T199" s="712"/>
      <c r="U199" s="712"/>
      <c r="V199" s="712"/>
      <c r="W199" s="712"/>
    </row>
    <row r="200" spans="1:23" ht="13.5">
      <c r="A200" s="712"/>
      <c r="B200" s="712"/>
      <c r="C200" s="712"/>
      <c r="D200" s="712"/>
      <c r="E200" s="712"/>
      <c r="F200" s="712"/>
      <c r="G200" s="712"/>
      <c r="H200" s="712"/>
      <c r="I200" s="712"/>
      <c r="J200" s="712"/>
      <c r="K200" s="712"/>
      <c r="L200" s="712"/>
      <c r="M200" s="712"/>
      <c r="N200" s="712"/>
      <c r="O200" s="712"/>
      <c r="P200" s="712"/>
      <c r="Q200" s="712"/>
      <c r="R200" s="712"/>
      <c r="S200" s="712"/>
      <c r="T200" s="712"/>
      <c r="U200" s="712"/>
      <c r="V200" s="712"/>
      <c r="W200" s="712"/>
    </row>
    <row r="201" spans="1:23" ht="13.5">
      <c r="A201" s="712"/>
      <c r="B201" s="712"/>
      <c r="C201" s="712"/>
      <c r="D201" s="712"/>
      <c r="E201" s="712"/>
      <c r="F201" s="712"/>
      <c r="G201" s="712"/>
      <c r="H201" s="712"/>
      <c r="I201" s="712"/>
      <c r="J201" s="712"/>
      <c r="K201" s="712"/>
      <c r="L201" s="712"/>
      <c r="M201" s="712"/>
      <c r="N201" s="712"/>
      <c r="O201" s="712"/>
      <c r="P201" s="712"/>
      <c r="Q201" s="712"/>
      <c r="R201" s="712"/>
      <c r="S201" s="712"/>
      <c r="T201" s="712"/>
      <c r="U201" s="712"/>
      <c r="V201" s="712"/>
      <c r="W201" s="712"/>
    </row>
    <row r="202" spans="1:23" ht="13.5">
      <c r="A202" s="712"/>
      <c r="B202" s="712"/>
      <c r="C202" s="712"/>
      <c r="D202" s="712"/>
      <c r="E202" s="712"/>
      <c r="F202" s="712"/>
      <c r="G202" s="712"/>
      <c r="H202" s="712"/>
      <c r="I202" s="712"/>
      <c r="J202" s="712"/>
      <c r="K202" s="712"/>
      <c r="L202" s="712"/>
      <c r="M202" s="712"/>
      <c r="N202" s="712"/>
      <c r="O202" s="712"/>
      <c r="P202" s="712"/>
      <c r="Q202" s="712"/>
      <c r="R202" s="712"/>
      <c r="S202" s="712"/>
      <c r="T202" s="712"/>
      <c r="U202" s="712"/>
      <c r="V202" s="712"/>
      <c r="W202" s="712"/>
    </row>
    <row r="203" spans="1:23" ht="13.5">
      <c r="A203" s="712"/>
      <c r="B203" s="712"/>
      <c r="C203" s="712"/>
      <c r="D203" s="712"/>
      <c r="E203" s="712"/>
      <c r="F203" s="712"/>
      <c r="G203" s="712"/>
      <c r="H203" s="712"/>
      <c r="I203" s="712"/>
      <c r="J203" s="712"/>
      <c r="K203" s="712"/>
      <c r="L203" s="712"/>
      <c r="M203" s="712"/>
      <c r="N203" s="712"/>
      <c r="O203" s="712"/>
      <c r="P203" s="712"/>
      <c r="Q203" s="712"/>
      <c r="R203" s="712"/>
      <c r="S203" s="712"/>
      <c r="T203" s="712"/>
      <c r="U203" s="712"/>
      <c r="V203" s="712"/>
      <c r="W203" s="712"/>
    </row>
    <row r="204" spans="1:23" ht="13.5">
      <c r="A204" s="712"/>
      <c r="B204" s="712"/>
      <c r="C204" s="712"/>
      <c r="D204" s="712"/>
      <c r="E204" s="712"/>
      <c r="F204" s="712"/>
      <c r="G204" s="712"/>
      <c r="H204" s="712"/>
      <c r="I204" s="712"/>
      <c r="J204" s="712"/>
      <c r="K204" s="712"/>
      <c r="L204" s="712"/>
      <c r="M204" s="712"/>
      <c r="N204" s="712"/>
      <c r="O204" s="712"/>
      <c r="P204" s="712"/>
      <c r="Q204" s="712"/>
      <c r="R204" s="712"/>
      <c r="S204" s="712"/>
      <c r="T204" s="712"/>
      <c r="U204" s="712"/>
      <c r="V204" s="712"/>
      <c r="W204" s="712"/>
    </row>
    <row r="205" spans="1:23" ht="13.5">
      <c r="A205" s="712"/>
      <c r="B205" s="712"/>
      <c r="C205" s="712"/>
      <c r="D205" s="712"/>
      <c r="E205" s="712"/>
      <c r="F205" s="712"/>
      <c r="G205" s="712"/>
      <c r="H205" s="712"/>
      <c r="I205" s="712"/>
      <c r="J205" s="712"/>
      <c r="K205" s="712"/>
      <c r="L205" s="712"/>
      <c r="M205" s="712"/>
      <c r="N205" s="712"/>
      <c r="O205" s="712"/>
      <c r="P205" s="712"/>
      <c r="Q205" s="712"/>
      <c r="R205" s="712"/>
      <c r="S205" s="712"/>
      <c r="T205" s="712"/>
      <c r="U205" s="712"/>
      <c r="V205" s="712"/>
      <c r="W205" s="712"/>
    </row>
    <row r="206" spans="1:23" ht="13.5">
      <c r="A206" s="712"/>
      <c r="B206" s="712"/>
      <c r="C206" s="712"/>
      <c r="D206" s="712"/>
      <c r="E206" s="712"/>
      <c r="F206" s="712"/>
      <c r="G206" s="712"/>
      <c r="H206" s="712"/>
      <c r="I206" s="712"/>
      <c r="J206" s="712"/>
      <c r="K206" s="712"/>
      <c r="L206" s="712"/>
      <c r="M206" s="712"/>
      <c r="N206" s="712"/>
      <c r="O206" s="712"/>
      <c r="P206" s="712"/>
      <c r="Q206" s="712"/>
      <c r="R206" s="712"/>
      <c r="S206" s="712"/>
      <c r="T206" s="712"/>
      <c r="U206" s="712"/>
      <c r="V206" s="712"/>
      <c r="W206" s="712"/>
    </row>
    <row r="207" spans="1:23" ht="13.5">
      <c r="A207" s="712"/>
      <c r="B207" s="712"/>
      <c r="C207" s="712"/>
      <c r="D207" s="712"/>
      <c r="E207" s="712"/>
      <c r="F207" s="712"/>
      <c r="G207" s="712"/>
      <c r="H207" s="712"/>
      <c r="I207" s="712"/>
      <c r="J207" s="712"/>
      <c r="K207" s="712"/>
      <c r="L207" s="712"/>
      <c r="M207" s="712"/>
      <c r="N207" s="712"/>
      <c r="O207" s="712"/>
      <c r="P207" s="712"/>
      <c r="Q207" s="712"/>
      <c r="R207" s="712"/>
      <c r="S207" s="712"/>
      <c r="T207" s="712"/>
      <c r="U207" s="712"/>
      <c r="V207" s="712"/>
      <c r="W207" s="712"/>
    </row>
    <row r="208" spans="1:23" ht="13.5">
      <c r="A208" s="712"/>
      <c r="B208" s="712"/>
      <c r="C208" s="712"/>
      <c r="D208" s="712"/>
      <c r="E208" s="712"/>
      <c r="F208" s="712"/>
      <c r="G208" s="712"/>
      <c r="H208" s="712"/>
      <c r="I208" s="712"/>
      <c r="J208" s="712"/>
      <c r="K208" s="712"/>
      <c r="L208" s="712"/>
      <c r="M208" s="712"/>
      <c r="N208" s="712"/>
      <c r="O208" s="712"/>
      <c r="P208" s="712"/>
      <c r="Q208" s="712"/>
      <c r="R208" s="712"/>
      <c r="S208" s="712"/>
      <c r="T208" s="712"/>
      <c r="U208" s="712"/>
      <c r="V208" s="712"/>
      <c r="W208" s="712"/>
    </row>
    <row r="209" spans="1:23" ht="13.5">
      <c r="A209" s="712"/>
      <c r="B209" s="712"/>
      <c r="C209" s="712"/>
      <c r="D209" s="712"/>
      <c r="E209" s="712"/>
      <c r="F209" s="712"/>
      <c r="G209" s="712"/>
      <c r="H209" s="712"/>
      <c r="I209" s="712"/>
      <c r="J209" s="712"/>
      <c r="K209" s="712"/>
      <c r="L209" s="712"/>
      <c r="M209" s="712"/>
      <c r="N209" s="712"/>
      <c r="O209" s="712"/>
      <c r="P209" s="712"/>
      <c r="Q209" s="712"/>
      <c r="R209" s="712"/>
      <c r="S209" s="712"/>
      <c r="T209" s="712"/>
      <c r="U209" s="712"/>
      <c r="V209" s="712"/>
      <c r="W209" s="712"/>
    </row>
    <row r="210" spans="1:23" ht="13.5">
      <c r="A210" s="712"/>
      <c r="B210" s="712"/>
      <c r="C210" s="712"/>
      <c r="D210" s="712"/>
      <c r="E210" s="712"/>
      <c r="F210" s="712"/>
      <c r="G210" s="712"/>
      <c r="H210" s="712"/>
      <c r="I210" s="712"/>
      <c r="J210" s="712"/>
      <c r="K210" s="712"/>
      <c r="L210" s="712"/>
      <c r="M210" s="712"/>
      <c r="N210" s="712"/>
      <c r="O210" s="712"/>
      <c r="P210" s="712"/>
      <c r="Q210" s="712"/>
      <c r="R210" s="712"/>
      <c r="S210" s="712"/>
      <c r="T210" s="712"/>
      <c r="U210" s="712"/>
      <c r="V210" s="712"/>
      <c r="W210" s="712"/>
    </row>
    <row r="211" spans="1:23" ht="13.5">
      <c r="A211" s="712"/>
      <c r="B211" s="712"/>
      <c r="C211" s="712"/>
      <c r="D211" s="712"/>
      <c r="E211" s="712"/>
      <c r="F211" s="712"/>
      <c r="G211" s="712"/>
      <c r="H211" s="712"/>
      <c r="I211" s="712"/>
      <c r="J211" s="712"/>
      <c r="K211" s="712"/>
      <c r="L211" s="712"/>
      <c r="M211" s="712"/>
      <c r="N211" s="712"/>
      <c r="O211" s="712"/>
      <c r="P211" s="712"/>
      <c r="Q211" s="712"/>
      <c r="R211" s="712"/>
      <c r="S211" s="712"/>
      <c r="T211" s="712"/>
      <c r="U211" s="712"/>
      <c r="V211" s="712"/>
      <c r="W211" s="712"/>
    </row>
    <row r="212" spans="1:23" ht="13.5">
      <c r="A212" s="712"/>
      <c r="B212" s="712"/>
      <c r="C212" s="712"/>
      <c r="D212" s="712"/>
      <c r="E212" s="712"/>
      <c r="F212" s="712"/>
      <c r="G212" s="712"/>
      <c r="H212" s="712"/>
      <c r="I212" s="712"/>
      <c r="J212" s="712"/>
      <c r="K212" s="712"/>
      <c r="L212" s="712"/>
      <c r="M212" s="712"/>
      <c r="N212" s="712"/>
      <c r="O212" s="712"/>
      <c r="P212" s="712"/>
      <c r="Q212" s="712"/>
      <c r="R212" s="712"/>
      <c r="S212" s="712"/>
      <c r="T212" s="712"/>
      <c r="U212" s="712"/>
      <c r="V212" s="712"/>
      <c r="W212" s="712"/>
    </row>
    <row r="213" spans="1:23" ht="13.5">
      <c r="A213" s="712"/>
      <c r="B213" s="712"/>
      <c r="C213" s="712"/>
      <c r="D213" s="712"/>
      <c r="E213" s="712"/>
      <c r="F213" s="712"/>
      <c r="G213" s="712"/>
      <c r="H213" s="712"/>
      <c r="I213" s="712"/>
      <c r="J213" s="712"/>
      <c r="K213" s="712"/>
      <c r="L213" s="712"/>
      <c r="M213" s="712"/>
      <c r="N213" s="712"/>
      <c r="O213" s="712"/>
      <c r="P213" s="712"/>
      <c r="Q213" s="712"/>
      <c r="R213" s="712"/>
      <c r="S213" s="712"/>
      <c r="T213" s="712"/>
      <c r="U213" s="712"/>
      <c r="V213" s="712"/>
      <c r="W213" s="712"/>
    </row>
    <row r="214" spans="1:23" ht="13.5">
      <c r="A214" s="712"/>
      <c r="B214" s="712"/>
      <c r="C214" s="712"/>
      <c r="D214" s="712"/>
      <c r="E214" s="712"/>
      <c r="F214" s="712"/>
      <c r="G214" s="712"/>
      <c r="H214" s="712"/>
      <c r="I214" s="712"/>
      <c r="J214" s="712"/>
      <c r="K214" s="712"/>
      <c r="L214" s="712"/>
      <c r="M214" s="712"/>
      <c r="N214" s="712"/>
      <c r="O214" s="712"/>
      <c r="P214" s="712"/>
      <c r="Q214" s="712"/>
      <c r="R214" s="712"/>
      <c r="S214" s="712"/>
      <c r="T214" s="712"/>
      <c r="U214" s="712"/>
      <c r="V214" s="712"/>
      <c r="W214" s="712"/>
    </row>
    <row r="215" spans="1:23" ht="13.5">
      <c r="A215" s="712"/>
      <c r="B215" s="712"/>
      <c r="C215" s="712"/>
      <c r="D215" s="712"/>
      <c r="E215" s="712"/>
      <c r="F215" s="712"/>
      <c r="G215" s="712"/>
      <c r="H215" s="712"/>
      <c r="I215" s="712"/>
      <c r="J215" s="712"/>
      <c r="K215" s="712"/>
      <c r="L215" s="712"/>
      <c r="M215" s="712"/>
      <c r="N215" s="712"/>
      <c r="O215" s="712"/>
      <c r="P215" s="712"/>
      <c r="Q215" s="712"/>
      <c r="R215" s="712"/>
      <c r="S215" s="712"/>
      <c r="T215" s="712"/>
      <c r="U215" s="712"/>
      <c r="V215" s="712"/>
      <c r="W215" s="712"/>
    </row>
    <row r="216" spans="1:23" ht="13.5">
      <c r="A216" s="712"/>
      <c r="B216" s="712"/>
      <c r="C216" s="712"/>
      <c r="D216" s="712"/>
      <c r="E216" s="712"/>
      <c r="F216" s="712"/>
      <c r="G216" s="712"/>
      <c r="H216" s="712"/>
      <c r="I216" s="712"/>
      <c r="J216" s="712"/>
      <c r="K216" s="712"/>
      <c r="L216" s="712"/>
      <c r="M216" s="712"/>
      <c r="N216" s="712"/>
      <c r="O216" s="712"/>
      <c r="P216" s="712"/>
      <c r="Q216" s="712"/>
      <c r="R216" s="712"/>
      <c r="S216" s="712"/>
      <c r="T216" s="712"/>
      <c r="U216" s="712"/>
      <c r="V216" s="712"/>
      <c r="W216" s="712"/>
    </row>
    <row r="217" spans="1:23" ht="13.5">
      <c r="A217" s="712"/>
      <c r="B217" s="712"/>
      <c r="C217" s="712"/>
      <c r="D217" s="712"/>
      <c r="E217" s="712"/>
      <c r="F217" s="712"/>
      <c r="G217" s="712"/>
      <c r="H217" s="712"/>
      <c r="I217" s="712"/>
      <c r="J217" s="712"/>
      <c r="K217" s="712"/>
      <c r="L217" s="712"/>
      <c r="M217" s="712"/>
      <c r="N217" s="712"/>
      <c r="O217" s="712"/>
      <c r="P217" s="712"/>
      <c r="Q217" s="712"/>
      <c r="R217" s="712"/>
      <c r="S217" s="712"/>
      <c r="T217" s="712"/>
      <c r="U217" s="712"/>
      <c r="V217" s="712"/>
      <c r="W217" s="712"/>
    </row>
    <row r="218" spans="1:23" ht="13.5">
      <c r="A218" s="712"/>
      <c r="B218" s="712"/>
      <c r="C218" s="712"/>
      <c r="D218" s="712"/>
      <c r="E218" s="712"/>
      <c r="F218" s="712"/>
      <c r="G218" s="712"/>
      <c r="H218" s="712"/>
      <c r="I218" s="712"/>
      <c r="J218" s="712"/>
      <c r="K218" s="712"/>
      <c r="L218" s="712"/>
      <c r="M218" s="712"/>
      <c r="N218" s="712"/>
      <c r="O218" s="712"/>
      <c r="P218" s="712"/>
      <c r="Q218" s="712"/>
      <c r="R218" s="712"/>
      <c r="S218" s="712"/>
      <c r="T218" s="712"/>
      <c r="U218" s="712"/>
      <c r="V218" s="712"/>
      <c r="W218" s="712"/>
    </row>
    <row r="219" spans="1:23" ht="13.5">
      <c r="A219" s="712"/>
      <c r="B219" s="712"/>
      <c r="C219" s="712"/>
      <c r="D219" s="712"/>
      <c r="E219" s="712"/>
      <c r="F219" s="712"/>
      <c r="G219" s="712"/>
      <c r="H219" s="712"/>
      <c r="I219" s="712"/>
      <c r="J219" s="712"/>
      <c r="K219" s="712"/>
      <c r="L219" s="712"/>
      <c r="M219" s="712"/>
      <c r="N219" s="712"/>
      <c r="O219" s="712"/>
      <c r="P219" s="712"/>
      <c r="Q219" s="712"/>
      <c r="R219" s="712"/>
      <c r="S219" s="712"/>
      <c r="T219" s="712"/>
      <c r="U219" s="712"/>
      <c r="V219" s="712"/>
      <c r="W219" s="712"/>
    </row>
    <row r="220" spans="1:23" ht="13.5">
      <c r="A220" s="712"/>
      <c r="B220" s="712"/>
      <c r="C220" s="712"/>
      <c r="D220" s="712"/>
      <c r="E220" s="712"/>
      <c r="F220" s="712"/>
      <c r="G220" s="712"/>
      <c r="H220" s="712"/>
      <c r="I220" s="712"/>
      <c r="J220" s="712"/>
      <c r="K220" s="712"/>
      <c r="L220" s="712"/>
      <c r="M220" s="712"/>
      <c r="N220" s="712"/>
      <c r="O220" s="712"/>
      <c r="P220" s="712"/>
      <c r="Q220" s="712"/>
      <c r="R220" s="712"/>
      <c r="S220" s="712"/>
      <c r="T220" s="712"/>
      <c r="U220" s="712"/>
      <c r="V220" s="712"/>
      <c r="W220" s="712"/>
    </row>
  </sheetData>
  <mergeCells count="7">
    <mergeCell ref="A88:B88"/>
    <mergeCell ref="V1:W1"/>
    <mergeCell ref="L5:P5"/>
    <mergeCell ref="Q5:R5"/>
    <mergeCell ref="V86:W86"/>
    <mergeCell ref="A86:C86"/>
    <mergeCell ref="A87:C87"/>
  </mergeCells>
  <printOptions horizontalCentered="1"/>
  <pageMargins left="0.15748031496062992" right="0.1968503937007874" top="0.7874015748031497" bottom="0.7874015748031497" header="0.5118110236220472" footer="0.5118110236220472"/>
  <pageSetup blackAndWhite="1" horizontalDpi="600" verticalDpi="600" orientation="landscape" paperSize="9" scale="47" r:id="rId1"/>
  <headerFooter alignWithMargins="0">
    <oddFooter xml:space="preserve">&amp;C&amp;18&amp;P+57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3"/>
  <sheetViews>
    <sheetView workbookViewId="0" topLeftCell="A34">
      <selection activeCell="A49" sqref="A49"/>
    </sheetView>
  </sheetViews>
  <sheetFormatPr defaultColWidth="9.00390625" defaultRowHeight="12.75"/>
  <cols>
    <col min="2" max="2" width="6.50390625" style="0" customWidth="1"/>
    <col min="3" max="3" width="12.375" style="0" customWidth="1"/>
    <col min="4" max="4" width="18.50390625" style="0" customWidth="1"/>
    <col min="11" max="11" width="11.625" style="0" bestFit="1" customWidth="1"/>
    <col min="12" max="12" width="10.125" style="0" customWidth="1"/>
  </cols>
  <sheetData>
    <row r="2" spans="2:16" s="2" customFormat="1" ht="15">
      <c r="B2" s="2" t="s">
        <v>795</v>
      </c>
      <c r="P2" s="105" t="s">
        <v>921</v>
      </c>
    </row>
    <row r="3" spans="1:16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202" t="s">
        <v>922</v>
      </c>
      <c r="P3" s="1202"/>
    </row>
    <row r="4" spans="1:1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3"/>
    </row>
    <row r="6" spans="1:13" ht="17.25">
      <c r="A6" s="432"/>
      <c r="B6" s="960" t="s">
        <v>755</v>
      </c>
      <c r="C6" s="2"/>
      <c r="D6" s="2"/>
      <c r="E6" s="2"/>
      <c r="F6" s="2"/>
      <c r="G6" s="2"/>
      <c r="H6" s="2"/>
      <c r="I6" s="2"/>
      <c r="J6" s="2"/>
      <c r="K6" s="2"/>
      <c r="L6" s="2"/>
      <c r="M6" s="715"/>
    </row>
    <row r="7" spans="1:13" ht="15">
      <c r="A7" s="432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715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715"/>
    </row>
    <row r="9" spans="2:13" s="54" customFormat="1" ht="15">
      <c r="B9" s="14" t="s">
        <v>349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6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P10" s="430" t="s">
        <v>871</v>
      </c>
    </row>
    <row r="11" spans="1:16" ht="16.5" customHeight="1">
      <c r="A11" s="11"/>
      <c r="B11" s="716"/>
      <c r="C11" s="16"/>
      <c r="D11" s="17"/>
      <c r="E11" s="717" t="s">
        <v>350</v>
      </c>
      <c r="F11" s="717"/>
      <c r="G11" s="718"/>
      <c r="H11" s="719" t="s">
        <v>774</v>
      </c>
      <c r="I11" s="719"/>
      <c r="J11" s="18"/>
      <c r="K11" s="1203" t="s">
        <v>351</v>
      </c>
      <c r="L11" s="1193"/>
      <c r="M11" s="1194"/>
      <c r="N11" s="1203" t="s">
        <v>352</v>
      </c>
      <c r="O11" s="1193"/>
      <c r="P11" s="1194"/>
    </row>
    <row r="12" spans="1:16" ht="16.5" customHeight="1">
      <c r="A12" s="11"/>
      <c r="B12" s="720" t="s">
        <v>353</v>
      </c>
      <c r="C12" s="721" t="s">
        <v>354</v>
      </c>
      <c r="D12" s="722"/>
      <c r="E12" s="723" t="s">
        <v>355</v>
      </c>
      <c r="F12" s="723"/>
      <c r="G12" s="724"/>
      <c r="H12" s="725" t="s">
        <v>356</v>
      </c>
      <c r="I12" s="725"/>
      <c r="J12" s="726"/>
      <c r="K12" s="1195" t="s">
        <v>357</v>
      </c>
      <c r="L12" s="1196"/>
      <c r="M12" s="1197"/>
      <c r="N12" s="727" t="s">
        <v>358</v>
      </c>
      <c r="O12" s="728" t="s">
        <v>359</v>
      </c>
      <c r="P12" s="729" t="s">
        <v>360</v>
      </c>
    </row>
    <row r="13" spans="1:16" ht="16.5" customHeight="1">
      <c r="A13" s="11"/>
      <c r="B13" s="730"/>
      <c r="C13" s="119"/>
      <c r="D13" s="19"/>
      <c r="E13" s="731" t="s">
        <v>361</v>
      </c>
      <c r="F13" s="732" t="s">
        <v>362</v>
      </c>
      <c r="G13" s="19"/>
      <c r="H13" s="20" t="s">
        <v>361</v>
      </c>
      <c r="I13" s="732" t="s">
        <v>362</v>
      </c>
      <c r="J13" s="19"/>
      <c r="K13" s="20" t="s">
        <v>361</v>
      </c>
      <c r="L13" s="732" t="s">
        <v>362</v>
      </c>
      <c r="M13" s="19"/>
      <c r="N13" s="20" t="s">
        <v>361</v>
      </c>
      <c r="O13" s="733" t="s">
        <v>362</v>
      </c>
      <c r="P13" s="19"/>
    </row>
    <row r="14" spans="1:16" ht="16.5" customHeight="1" thickBot="1">
      <c r="A14" s="11"/>
      <c r="B14" s="734"/>
      <c r="C14" s="431"/>
      <c r="D14" s="735"/>
      <c r="E14" s="115" t="s">
        <v>363</v>
      </c>
      <c r="F14" s="736" t="s">
        <v>363</v>
      </c>
      <c r="G14" s="735" t="s">
        <v>364</v>
      </c>
      <c r="H14" s="21" t="s">
        <v>363</v>
      </c>
      <c r="I14" s="736" t="s">
        <v>363</v>
      </c>
      <c r="J14" s="735" t="s">
        <v>364</v>
      </c>
      <c r="K14" s="21" t="s">
        <v>363</v>
      </c>
      <c r="L14" s="736" t="s">
        <v>363</v>
      </c>
      <c r="M14" s="735" t="s">
        <v>364</v>
      </c>
      <c r="N14" s="21" t="s">
        <v>363</v>
      </c>
      <c r="O14" s="736" t="s">
        <v>363</v>
      </c>
      <c r="P14" s="735" t="s">
        <v>364</v>
      </c>
    </row>
    <row r="15" spans="1:16" ht="16.5" customHeight="1" thickBot="1">
      <c r="A15" s="11"/>
      <c r="B15" s="734" t="s">
        <v>457</v>
      </c>
      <c r="C15" s="22" t="s">
        <v>365</v>
      </c>
      <c r="D15" s="23"/>
      <c r="E15" s="431">
        <v>1</v>
      </c>
      <c r="F15" s="733">
        <v>2</v>
      </c>
      <c r="G15" s="19">
        <v>3</v>
      </c>
      <c r="H15" s="21">
        <v>4</v>
      </c>
      <c r="I15" s="737">
        <v>5</v>
      </c>
      <c r="J15" s="735">
        <v>6</v>
      </c>
      <c r="K15" s="21">
        <v>7</v>
      </c>
      <c r="L15" s="737">
        <v>8</v>
      </c>
      <c r="M15" s="735">
        <v>9</v>
      </c>
      <c r="N15" s="21">
        <v>10</v>
      </c>
      <c r="O15" s="736">
        <v>11</v>
      </c>
      <c r="P15" s="735">
        <v>12</v>
      </c>
    </row>
    <row r="16" spans="1:16" ht="16.5" customHeight="1">
      <c r="A16" s="11"/>
      <c r="B16" s="738" t="s">
        <v>366</v>
      </c>
      <c r="C16" s="714" t="s">
        <v>367</v>
      </c>
      <c r="D16" s="739"/>
      <c r="E16" s="740">
        <f>E17+E18</f>
        <v>11208</v>
      </c>
      <c r="F16" s="741"/>
      <c r="G16" s="742">
        <f>G17+G18</f>
        <v>11208</v>
      </c>
      <c r="H16" s="743">
        <f>H17+H18</f>
        <v>6004.327</v>
      </c>
      <c r="I16" s="744">
        <v>8424.51</v>
      </c>
      <c r="J16" s="745">
        <f>J17+J18</f>
        <v>14428.837</v>
      </c>
      <c r="K16" s="743">
        <f>3165.24+10.27-401.854</f>
        <v>2773.656</v>
      </c>
      <c r="L16" s="744">
        <v>8424.51</v>
      </c>
      <c r="M16" s="746">
        <f>K16+L16</f>
        <v>11198.166000000001</v>
      </c>
      <c r="N16" s="747">
        <f>E16-(H16-K16)</f>
        <v>7977.329</v>
      </c>
      <c r="O16" s="748"/>
      <c r="P16" s="749">
        <f>G16-(J16-M16)</f>
        <v>7977.3290000000015</v>
      </c>
    </row>
    <row r="17" spans="1:16" ht="16.5" customHeight="1">
      <c r="A17" s="11"/>
      <c r="B17" s="738" t="s">
        <v>368</v>
      </c>
      <c r="C17" s="750" t="s">
        <v>369</v>
      </c>
      <c r="D17" s="739" t="s">
        <v>370</v>
      </c>
      <c r="E17" s="751">
        <v>11208</v>
      </c>
      <c r="F17" s="752"/>
      <c r="G17" s="753">
        <v>11208</v>
      </c>
      <c r="H17" s="56">
        <f>6072.49-0.03-68.133</f>
        <v>6004.327</v>
      </c>
      <c r="I17" s="754">
        <v>8424.51</v>
      </c>
      <c r="J17" s="755">
        <f>H17+I17</f>
        <v>14428.837</v>
      </c>
      <c r="K17" s="56">
        <f>3175.51-401.854</f>
        <v>2773.6560000000004</v>
      </c>
      <c r="L17" s="754">
        <v>8424.51</v>
      </c>
      <c r="M17" s="755">
        <f>K17+L17</f>
        <v>11198.166000000001</v>
      </c>
      <c r="N17" s="756">
        <f>E17-(H17-K17)</f>
        <v>7977.329</v>
      </c>
      <c r="O17" s="757"/>
      <c r="P17" s="755">
        <f>G17-(J17-M17)</f>
        <v>7977.3290000000015</v>
      </c>
    </row>
    <row r="18" spans="1:16" ht="16.5" customHeight="1">
      <c r="A18" s="11"/>
      <c r="B18" s="758" t="s">
        <v>371</v>
      </c>
      <c r="C18" s="750"/>
      <c r="D18" s="739" t="s">
        <v>372</v>
      </c>
      <c r="E18" s="759"/>
      <c r="F18" s="760"/>
      <c r="G18" s="761"/>
      <c r="H18" s="747"/>
      <c r="I18" s="748"/>
      <c r="J18" s="749"/>
      <c r="K18" s="747"/>
      <c r="L18" s="748"/>
      <c r="M18" s="749"/>
      <c r="N18" s="747"/>
      <c r="O18" s="748"/>
      <c r="P18" s="749"/>
    </row>
    <row r="19" spans="1:16" ht="16.5" customHeight="1" thickBot="1">
      <c r="A19" s="11"/>
      <c r="B19" s="762" t="s">
        <v>373</v>
      </c>
      <c r="C19" s="763"/>
      <c r="D19" s="764" t="s">
        <v>374</v>
      </c>
      <c r="E19" s="765"/>
      <c r="F19" s="766"/>
      <c r="G19" s="767"/>
      <c r="H19" s="768"/>
      <c r="I19" s="769"/>
      <c r="J19" s="713"/>
      <c r="K19" s="768"/>
      <c r="L19" s="769"/>
      <c r="M19" s="713"/>
      <c r="N19" s="770"/>
      <c r="O19" s="769"/>
      <c r="P19" s="713"/>
    </row>
    <row r="20" spans="1:16" ht="16.5" customHeight="1">
      <c r="A20" s="11"/>
      <c r="B20" s="738" t="s">
        <v>375</v>
      </c>
      <c r="C20" s="714" t="s">
        <v>376</v>
      </c>
      <c r="D20" s="739"/>
      <c r="E20" s="740"/>
      <c r="F20" s="741"/>
      <c r="G20" s="742"/>
      <c r="H20" s="743"/>
      <c r="I20" s="744"/>
      <c r="J20" s="745"/>
      <c r="K20" s="743"/>
      <c r="L20" s="744"/>
      <c r="M20" s="746"/>
      <c r="N20" s="747"/>
      <c r="O20" s="748"/>
      <c r="P20" s="749"/>
    </row>
    <row r="21" spans="1:16" ht="16.5" customHeight="1">
      <c r="A21" s="11"/>
      <c r="B21" s="738" t="s">
        <v>377</v>
      </c>
      <c r="C21" s="750" t="s">
        <v>369</v>
      </c>
      <c r="D21" s="739" t="s">
        <v>378</v>
      </c>
      <c r="E21" s="771"/>
      <c r="F21" s="752"/>
      <c r="G21" s="772"/>
      <c r="H21" s="56"/>
      <c r="I21" s="754"/>
      <c r="J21" s="755"/>
      <c r="K21" s="56"/>
      <c r="L21" s="754"/>
      <c r="M21" s="755"/>
      <c r="N21" s="756"/>
      <c r="O21" s="757"/>
      <c r="P21" s="755"/>
    </row>
    <row r="22" spans="1:16" ht="16.5" customHeight="1" thickBot="1">
      <c r="A22" s="11"/>
      <c r="B22" s="773" t="s">
        <v>379</v>
      </c>
      <c r="C22" s="750"/>
      <c r="D22" s="764" t="s">
        <v>372</v>
      </c>
      <c r="E22" s="774"/>
      <c r="F22" s="775"/>
      <c r="G22" s="776"/>
      <c r="H22" s="747"/>
      <c r="I22" s="748"/>
      <c r="J22" s="749"/>
      <c r="K22" s="747"/>
      <c r="L22" s="748"/>
      <c r="M22" s="749"/>
      <c r="N22" s="747"/>
      <c r="O22" s="748"/>
      <c r="P22" s="749"/>
    </row>
    <row r="23" spans="1:16" ht="16.5" customHeight="1" thickBot="1">
      <c r="A23" s="11"/>
      <c r="B23" s="777" t="s">
        <v>380</v>
      </c>
      <c r="C23" s="778" t="s">
        <v>381</v>
      </c>
      <c r="D23" s="779"/>
      <c r="E23" s="780"/>
      <c r="F23" s="781"/>
      <c r="G23" s="782"/>
      <c r="H23" s="783"/>
      <c r="I23" s="784"/>
      <c r="J23" s="785"/>
      <c r="K23" s="783"/>
      <c r="L23" s="784"/>
      <c r="M23" s="785"/>
      <c r="N23" s="783"/>
      <c r="O23" s="784"/>
      <c r="P23" s="785"/>
    </row>
    <row r="24" spans="1:16" ht="16.5" customHeight="1" thickBot="1">
      <c r="A24" s="11"/>
      <c r="B24" s="716" t="s">
        <v>382</v>
      </c>
      <c r="C24" s="778" t="s">
        <v>383</v>
      </c>
      <c r="D24" s="779"/>
      <c r="E24" s="786"/>
      <c r="F24" s="787"/>
      <c r="G24" s="788"/>
      <c r="H24" s="57"/>
      <c r="I24" s="789"/>
      <c r="J24" s="790"/>
      <c r="K24" s="57"/>
      <c r="L24" s="789"/>
      <c r="M24" s="790"/>
      <c r="N24" s="57"/>
      <c r="O24" s="789"/>
      <c r="P24" s="790"/>
    </row>
    <row r="25" spans="2:16" s="791" customFormat="1" ht="16.5" customHeight="1">
      <c r="B25" s="792" t="s">
        <v>384</v>
      </c>
      <c r="C25" s="793" t="s">
        <v>385</v>
      </c>
      <c r="D25" s="794"/>
      <c r="E25" s="795"/>
      <c r="F25" s="796"/>
      <c r="G25" s="797"/>
      <c r="H25" s="798"/>
      <c r="I25" s="799"/>
      <c r="J25" s="800"/>
      <c r="K25" s="798"/>
      <c r="L25" s="799"/>
      <c r="M25" s="800"/>
      <c r="N25" s="798"/>
      <c r="O25" s="799"/>
      <c r="P25" s="800"/>
    </row>
    <row r="26" spans="1:16" ht="16.5" customHeight="1">
      <c r="A26" s="11"/>
      <c r="B26" s="801" t="s">
        <v>386</v>
      </c>
      <c r="C26" s="1220" t="s">
        <v>387</v>
      </c>
      <c r="D26" s="1221"/>
      <c r="E26" s="802"/>
      <c r="F26" s="58"/>
      <c r="G26" s="803"/>
      <c r="H26" s="56"/>
      <c r="I26" s="754"/>
      <c r="J26" s="804"/>
      <c r="K26" s="56"/>
      <c r="L26" s="754"/>
      <c r="M26" s="804"/>
      <c r="N26" s="56"/>
      <c r="O26" s="754"/>
      <c r="P26" s="804"/>
    </row>
    <row r="27" spans="1:16" ht="16.5" customHeight="1" thickBot="1">
      <c r="A27" s="11"/>
      <c r="B27" s="805" t="s">
        <v>388</v>
      </c>
      <c r="C27" s="1222" t="s">
        <v>389</v>
      </c>
      <c r="D27" s="1223"/>
      <c r="E27" s="806"/>
      <c r="F27" s="807"/>
      <c r="G27" s="808"/>
      <c r="H27" s="768"/>
      <c r="I27" s="769"/>
      <c r="J27" s="713"/>
      <c r="K27" s="768"/>
      <c r="L27" s="769"/>
      <c r="M27" s="713"/>
      <c r="N27" s="768"/>
      <c r="O27" s="769"/>
      <c r="P27" s="713"/>
    </row>
    <row r="28" spans="1:16" ht="16.5" customHeight="1" thickBot="1">
      <c r="A28" s="11"/>
      <c r="B28" s="805" t="s">
        <v>390</v>
      </c>
      <c r="C28" s="1224" t="s">
        <v>391</v>
      </c>
      <c r="D28" s="1225"/>
      <c r="E28" s="806">
        <v>250</v>
      </c>
      <c r="F28" s="807"/>
      <c r="G28" s="809">
        <v>250</v>
      </c>
      <c r="H28" s="768">
        <v>121.133</v>
      </c>
      <c r="I28" s="769"/>
      <c r="J28" s="713">
        <f>H28+I28</f>
        <v>121.133</v>
      </c>
      <c r="K28" s="768">
        <v>0</v>
      </c>
      <c r="L28" s="769">
        <v>0</v>
      </c>
      <c r="M28" s="713">
        <v>0</v>
      </c>
      <c r="N28" s="768">
        <f>E28-(H28-K28)</f>
        <v>128.86700000000002</v>
      </c>
      <c r="O28" s="769"/>
      <c r="P28" s="713">
        <f>G28-(J28-M28)</f>
        <v>128.86700000000002</v>
      </c>
    </row>
    <row r="29" spans="1:16" ht="16.5" customHeight="1" thickBot="1">
      <c r="A29" s="11"/>
      <c r="B29" s="805" t="s">
        <v>392</v>
      </c>
      <c r="C29" s="1224" t="s">
        <v>393</v>
      </c>
      <c r="D29" s="1225"/>
      <c r="E29" s="806">
        <f>E17+E18+E28</f>
        <v>11458</v>
      </c>
      <c r="F29" s="807"/>
      <c r="G29" s="808">
        <f>G17+G18+G28</f>
        <v>11458</v>
      </c>
      <c r="H29" s="768">
        <f>H17+H18+H28</f>
        <v>6125.46</v>
      </c>
      <c r="I29" s="768">
        <f>I17+I18+I28</f>
        <v>8424.51</v>
      </c>
      <c r="J29" s="713">
        <f>J16+J28</f>
        <v>14549.97</v>
      </c>
      <c r="K29" s="810">
        <f>K16+K28</f>
        <v>2773.656</v>
      </c>
      <c r="L29" s="784">
        <f>L16+L28</f>
        <v>8424.51</v>
      </c>
      <c r="M29" s="713">
        <f>M16+M28</f>
        <v>11198.166000000001</v>
      </c>
      <c r="N29" s="768">
        <f>E29-(H29-K29)</f>
        <v>8106.196</v>
      </c>
      <c r="O29" s="769"/>
      <c r="P29" s="713">
        <f>G29-(J29-M29)</f>
        <v>8106.196000000002</v>
      </c>
    </row>
    <row r="30" spans="1:16" ht="16.5" customHeight="1">
      <c r="A30" s="11"/>
      <c r="B30" s="811"/>
      <c r="C30" s="812"/>
      <c r="D30" s="81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6.5" customHeight="1">
      <c r="A31" s="11"/>
      <c r="B31" s="811"/>
      <c r="C31" s="812"/>
      <c r="D31" s="81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2.75">
      <c r="A32" s="11"/>
      <c r="B32" s="813" t="s">
        <v>394</v>
      </c>
      <c r="C32" s="11"/>
      <c r="D32" s="119"/>
      <c r="E32" s="25"/>
      <c r="F32" s="25"/>
      <c r="G32" s="25"/>
      <c r="H32" s="25"/>
      <c r="I32" s="25"/>
      <c r="J32" s="25"/>
      <c r="K32" s="25"/>
      <c r="L32" s="25"/>
      <c r="M32" s="25"/>
      <c r="N32" s="11"/>
      <c r="O32" s="11"/>
      <c r="P32" s="11"/>
    </row>
    <row r="33" spans="1:16" ht="12.75">
      <c r="A33" s="11"/>
      <c r="B33" s="814" t="s">
        <v>395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2.75">
      <c r="A34" s="11"/>
      <c r="B34" s="814" t="s">
        <v>396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2:16" s="11" customFormat="1" ht="12.75">
      <c r="B35" s="814" t="s">
        <v>397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2.75">
      <c r="A36" s="11"/>
      <c r="B36" s="814" t="s">
        <v>398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 t="s">
        <v>885</v>
      </c>
      <c r="N36" s="26"/>
      <c r="O36" s="26"/>
      <c r="P36" s="26"/>
    </row>
    <row r="37" spans="2:16" ht="12.75">
      <c r="B37" s="343" t="s">
        <v>399</v>
      </c>
      <c r="C37" s="815"/>
      <c r="D37" s="815"/>
      <c r="E37" s="815"/>
      <c r="F37" s="815"/>
      <c r="G37" s="815"/>
      <c r="H37" s="815"/>
      <c r="I37" s="815"/>
      <c r="J37" s="815"/>
      <c r="K37" s="815"/>
      <c r="L37" s="815"/>
      <c r="M37" s="815"/>
      <c r="N37" s="26"/>
      <c r="O37" s="26"/>
      <c r="P37" s="26"/>
    </row>
    <row r="38" spans="2:16" ht="12.75">
      <c r="B38" s="343" t="s">
        <v>400</v>
      </c>
      <c r="C38" s="815"/>
      <c r="D38" s="815"/>
      <c r="E38" s="815"/>
      <c r="F38" s="815"/>
      <c r="G38" s="815"/>
      <c r="H38" s="815"/>
      <c r="I38" s="815"/>
      <c r="J38" s="815"/>
      <c r="K38" s="815"/>
      <c r="L38" s="815"/>
      <c r="M38" s="815"/>
      <c r="N38" s="26"/>
      <c r="O38" s="26"/>
      <c r="P38" s="26"/>
    </row>
    <row r="39" spans="2:16" ht="12.75">
      <c r="B39" s="343" t="s">
        <v>401</v>
      </c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26"/>
      <c r="O39" s="26"/>
      <c r="P39" s="26"/>
    </row>
    <row r="40" spans="2:16" ht="12.75">
      <c r="B40" s="343"/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26"/>
      <c r="O40" s="26"/>
      <c r="P40" s="26"/>
    </row>
    <row r="41" spans="2:16" ht="12.75">
      <c r="B41" s="343"/>
      <c r="C41" s="815"/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26"/>
      <c r="O41" s="26"/>
      <c r="P41" s="26"/>
    </row>
    <row r="42" spans="2:16" ht="12.75">
      <c r="B42" s="343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26"/>
      <c r="O42" s="26"/>
      <c r="P42" s="26"/>
    </row>
    <row r="43" spans="2:16" ht="12.75">
      <c r="B43" s="343"/>
      <c r="C43" s="815"/>
      <c r="D43" s="815"/>
      <c r="E43" s="815"/>
      <c r="F43" s="815"/>
      <c r="G43" s="815"/>
      <c r="H43" s="815"/>
      <c r="I43" s="815"/>
      <c r="J43" s="815"/>
      <c r="K43" s="815"/>
      <c r="L43" s="815"/>
      <c r="M43" s="815"/>
      <c r="N43" s="26"/>
      <c r="O43" s="26"/>
      <c r="P43" s="26"/>
    </row>
    <row r="44" spans="2:16" ht="12.75">
      <c r="B44" s="343"/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26"/>
      <c r="O44" s="26"/>
      <c r="P44" s="26"/>
    </row>
    <row r="45" spans="2:16" ht="12.75">
      <c r="B45" s="343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26"/>
      <c r="O45" s="26"/>
      <c r="P45" s="26"/>
    </row>
    <row r="46" spans="2:16" ht="12.75">
      <c r="B46" s="343"/>
      <c r="C46" s="815"/>
      <c r="D46" s="815"/>
      <c r="E46" s="815"/>
      <c r="F46" s="815"/>
      <c r="G46" s="815"/>
      <c r="H46" s="815"/>
      <c r="I46" s="815"/>
      <c r="J46" s="815"/>
      <c r="K46" s="815"/>
      <c r="L46" s="815"/>
      <c r="M46" s="815"/>
      <c r="N46" s="26"/>
      <c r="O46" s="26"/>
      <c r="P46" s="26"/>
    </row>
    <row r="47" spans="1:16" s="38" customFormat="1" ht="15">
      <c r="A47" s="2"/>
      <c r="B47" s="2" t="s">
        <v>795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5" t="s">
        <v>921</v>
      </c>
    </row>
    <row r="48" spans="1:1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O48" s="1202" t="s">
        <v>923</v>
      </c>
      <c r="P48" s="1202"/>
    </row>
    <row r="49" spans="2:16" ht="12.75">
      <c r="B49" s="343"/>
      <c r="C49" s="815"/>
      <c r="D49" s="815"/>
      <c r="E49" s="815"/>
      <c r="F49" s="815"/>
      <c r="G49" s="815"/>
      <c r="H49" s="815"/>
      <c r="I49" s="815"/>
      <c r="J49" s="815"/>
      <c r="K49" s="815"/>
      <c r="L49" s="815"/>
      <c r="N49" s="26"/>
      <c r="O49" s="26"/>
      <c r="P49" s="430"/>
    </row>
    <row r="50" spans="2:13" s="54" customFormat="1" ht="13.5" customHeight="1">
      <c r="B50" s="14" t="s">
        <v>402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6" ht="13.5" customHeight="1" thickBo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N51" s="11"/>
      <c r="O51" s="11"/>
      <c r="P51" s="430" t="s">
        <v>871</v>
      </c>
    </row>
    <row r="52" spans="2:16" ht="16.5" customHeight="1">
      <c r="B52" s="716"/>
      <c r="C52" s="16"/>
      <c r="D52" s="17"/>
      <c r="E52" s="719" t="s">
        <v>350</v>
      </c>
      <c r="F52" s="719"/>
      <c r="G52" s="18"/>
      <c r="H52" s="719" t="s">
        <v>774</v>
      </c>
      <c r="I52" s="719"/>
      <c r="J52" s="18"/>
      <c r="K52" s="1203" t="s">
        <v>351</v>
      </c>
      <c r="L52" s="1193"/>
      <c r="M52" s="1194"/>
      <c r="N52" s="1203" t="s">
        <v>352</v>
      </c>
      <c r="O52" s="1193"/>
      <c r="P52" s="1194"/>
    </row>
    <row r="53" spans="2:16" ht="16.5" customHeight="1">
      <c r="B53" s="720" t="s">
        <v>353</v>
      </c>
      <c r="C53" s="721" t="s">
        <v>354</v>
      </c>
      <c r="D53" s="722"/>
      <c r="E53" s="723" t="s">
        <v>355</v>
      </c>
      <c r="F53" s="723"/>
      <c r="G53" s="724"/>
      <c r="H53" s="725" t="s">
        <v>356</v>
      </c>
      <c r="I53" s="725"/>
      <c r="J53" s="726"/>
      <c r="K53" s="1195" t="s">
        <v>357</v>
      </c>
      <c r="L53" s="1196"/>
      <c r="M53" s="1197"/>
      <c r="N53" s="727" t="s">
        <v>358</v>
      </c>
      <c r="O53" s="728" t="s">
        <v>359</v>
      </c>
      <c r="P53" s="729" t="s">
        <v>360</v>
      </c>
    </row>
    <row r="54" spans="2:16" ht="16.5" customHeight="1">
      <c r="B54" s="730"/>
      <c r="C54" s="119"/>
      <c r="D54" s="19"/>
      <c r="E54" s="20" t="s">
        <v>361</v>
      </c>
      <c r="F54" s="732" t="s">
        <v>362</v>
      </c>
      <c r="G54" s="19"/>
      <c r="H54" s="20" t="s">
        <v>361</v>
      </c>
      <c r="I54" s="732" t="s">
        <v>362</v>
      </c>
      <c r="J54" s="19"/>
      <c r="K54" s="20" t="s">
        <v>361</v>
      </c>
      <c r="L54" s="732" t="s">
        <v>362</v>
      </c>
      <c r="M54" s="19"/>
      <c r="N54" s="20" t="s">
        <v>361</v>
      </c>
      <c r="O54" s="733" t="s">
        <v>362</v>
      </c>
      <c r="P54" s="19"/>
    </row>
    <row r="55" spans="2:16" ht="16.5" customHeight="1" thickBot="1">
      <c r="B55" s="734"/>
      <c r="C55" s="431"/>
      <c r="D55" s="735"/>
      <c r="E55" s="21" t="s">
        <v>363</v>
      </c>
      <c r="F55" s="736" t="s">
        <v>363</v>
      </c>
      <c r="G55" s="735" t="s">
        <v>364</v>
      </c>
      <c r="H55" s="21" t="s">
        <v>363</v>
      </c>
      <c r="I55" s="736" t="s">
        <v>363</v>
      </c>
      <c r="J55" s="735" t="s">
        <v>364</v>
      </c>
      <c r="K55" s="21" t="s">
        <v>363</v>
      </c>
      <c r="L55" s="736" t="s">
        <v>363</v>
      </c>
      <c r="M55" s="735" t="s">
        <v>364</v>
      </c>
      <c r="N55" s="21" t="s">
        <v>363</v>
      </c>
      <c r="O55" s="736" t="s">
        <v>363</v>
      </c>
      <c r="P55" s="735" t="s">
        <v>364</v>
      </c>
    </row>
    <row r="56" spans="2:16" ht="16.5" customHeight="1" thickBot="1">
      <c r="B56" s="734" t="s">
        <v>457</v>
      </c>
      <c r="C56" s="22" t="s">
        <v>365</v>
      </c>
      <c r="D56" s="23"/>
      <c r="E56" s="21">
        <v>1</v>
      </c>
      <c r="F56" s="737">
        <v>2</v>
      </c>
      <c r="G56" s="735">
        <v>3</v>
      </c>
      <c r="H56" s="21">
        <v>4</v>
      </c>
      <c r="I56" s="737">
        <v>5</v>
      </c>
      <c r="J56" s="735">
        <v>6</v>
      </c>
      <c r="K56" s="21">
        <v>7</v>
      </c>
      <c r="L56" s="736">
        <v>8</v>
      </c>
      <c r="M56" s="735">
        <v>9</v>
      </c>
      <c r="N56" s="21">
        <v>10</v>
      </c>
      <c r="O56" s="736">
        <v>11</v>
      </c>
      <c r="P56" s="735">
        <v>12</v>
      </c>
    </row>
    <row r="57" spans="2:16" ht="16.5" customHeight="1">
      <c r="B57" s="758" t="s">
        <v>366</v>
      </c>
      <c r="C57" s="816" t="s">
        <v>403</v>
      </c>
      <c r="D57" s="817"/>
      <c r="E57" s="818">
        <v>0</v>
      </c>
      <c r="F57" s="819">
        <v>0</v>
      </c>
      <c r="G57" s="761">
        <f>E57+F57</f>
        <v>0</v>
      </c>
      <c r="H57" s="747">
        <f>6414.98</f>
        <v>6414.98</v>
      </c>
      <c r="I57" s="748">
        <v>6770.12</v>
      </c>
      <c r="J57" s="820">
        <f>H57+I57</f>
        <v>13185.099999999999</v>
      </c>
      <c r="K57" s="747">
        <v>6414.98</v>
      </c>
      <c r="L57" s="748">
        <v>6770.12</v>
      </c>
      <c r="M57" s="749">
        <f>K57+L57</f>
        <v>13185.099999999999</v>
      </c>
      <c r="N57" s="747">
        <f>E57-(H57-K57)</f>
        <v>0</v>
      </c>
      <c r="O57" s="748">
        <f>F57-(I57-L57)</f>
        <v>0</v>
      </c>
      <c r="P57" s="749">
        <f>G57-(J57-M57)</f>
        <v>0</v>
      </c>
    </row>
    <row r="58" spans="2:16" ht="16.5" customHeight="1">
      <c r="B58" s="758" t="s">
        <v>375</v>
      </c>
      <c r="C58" s="821" t="s">
        <v>404</v>
      </c>
      <c r="D58" s="822"/>
      <c r="E58" s="823"/>
      <c r="F58" s="824"/>
      <c r="G58" s="825"/>
      <c r="H58" s="826"/>
      <c r="I58" s="827"/>
      <c r="J58" s="828"/>
      <c r="K58" s="826"/>
      <c r="L58" s="827"/>
      <c r="M58" s="828"/>
      <c r="N58" s="826"/>
      <c r="O58" s="827"/>
      <c r="P58" s="828"/>
    </row>
    <row r="59" spans="2:16" s="11" customFormat="1" ht="16.5" customHeight="1">
      <c r="B59" s="773" t="s">
        <v>380</v>
      </c>
      <c r="C59" s="829" t="s">
        <v>405</v>
      </c>
      <c r="D59" s="830"/>
      <c r="E59" s="831"/>
      <c r="F59" s="775"/>
      <c r="G59" s="776"/>
      <c r="H59" s="832"/>
      <c r="I59" s="833"/>
      <c r="J59" s="834"/>
      <c r="K59" s="832"/>
      <c r="L59" s="833"/>
      <c r="M59" s="834"/>
      <c r="N59" s="832"/>
      <c r="O59" s="833"/>
      <c r="P59" s="834"/>
    </row>
    <row r="60" spans="2:16" ht="16.5" customHeight="1">
      <c r="B60" s="773" t="s">
        <v>382</v>
      </c>
      <c r="C60" s="835" t="s">
        <v>406</v>
      </c>
      <c r="D60" s="830"/>
      <c r="E60" s="831">
        <v>1800</v>
      </c>
      <c r="F60" s="775">
        <v>0</v>
      </c>
      <c r="G60" s="776">
        <f>E60+F60</f>
        <v>1800</v>
      </c>
      <c r="H60" s="832">
        <f>1815.54</f>
        <v>1815.54</v>
      </c>
      <c r="I60" s="833">
        <v>0</v>
      </c>
      <c r="J60" s="834">
        <f>H60+I60</f>
        <v>1815.54</v>
      </c>
      <c r="K60" s="832">
        <f>19.09</f>
        <v>19.09</v>
      </c>
      <c r="L60" s="833">
        <v>0</v>
      </c>
      <c r="M60" s="834">
        <f>K60+L60</f>
        <v>19.09</v>
      </c>
      <c r="N60" s="832">
        <f>E60-(H60-K60)</f>
        <v>3.5499999999999545</v>
      </c>
      <c r="O60" s="833">
        <f>F60-(I60-L60)</f>
        <v>0</v>
      </c>
      <c r="P60" s="834">
        <f>G60-(J60-M60)</f>
        <v>3.5499999999999545</v>
      </c>
    </row>
    <row r="61" spans="2:16" ht="16.5" customHeight="1">
      <c r="B61" s="773" t="s">
        <v>384</v>
      </c>
      <c r="C61" s="835" t="s">
        <v>407</v>
      </c>
      <c r="D61" s="830"/>
      <c r="E61" s="831"/>
      <c r="F61" s="775"/>
      <c r="G61" s="776"/>
      <c r="H61" s="832"/>
      <c r="I61" s="833"/>
      <c r="J61" s="834"/>
      <c r="K61" s="832"/>
      <c r="L61" s="833"/>
      <c r="M61" s="834"/>
      <c r="N61" s="832"/>
      <c r="O61" s="833"/>
      <c r="P61" s="834"/>
    </row>
    <row r="62" spans="2:16" ht="16.5" customHeight="1">
      <c r="B62" s="773" t="s">
        <v>390</v>
      </c>
      <c r="C62" s="835" t="s">
        <v>408</v>
      </c>
      <c r="D62" s="830"/>
      <c r="E62" s="831"/>
      <c r="F62" s="775"/>
      <c r="G62" s="776"/>
      <c r="H62" s="832"/>
      <c r="I62" s="833"/>
      <c r="J62" s="834"/>
      <c r="K62" s="832"/>
      <c r="L62" s="833"/>
      <c r="M62" s="834"/>
      <c r="N62" s="832"/>
      <c r="O62" s="833"/>
      <c r="P62" s="834"/>
    </row>
    <row r="63" spans="2:16" ht="16.5" customHeight="1">
      <c r="B63" s="773" t="s">
        <v>392</v>
      </c>
      <c r="C63" s="835" t="s">
        <v>409</v>
      </c>
      <c r="D63" s="830"/>
      <c r="E63" s="831"/>
      <c r="F63" s="775"/>
      <c r="G63" s="776"/>
      <c r="H63" s="832"/>
      <c r="I63" s="833"/>
      <c r="J63" s="834"/>
      <c r="K63" s="832"/>
      <c r="L63" s="833"/>
      <c r="M63" s="834"/>
      <c r="N63" s="832"/>
      <c r="O63" s="833"/>
      <c r="P63" s="834"/>
    </row>
    <row r="64" spans="2:16" ht="16.5" customHeight="1">
      <c r="B64" s="773" t="s">
        <v>410</v>
      </c>
      <c r="C64" s="835" t="s">
        <v>391</v>
      </c>
      <c r="D64" s="830"/>
      <c r="E64" s="831">
        <v>20</v>
      </c>
      <c r="F64" s="775"/>
      <c r="G64" s="776">
        <f>E64+F64</f>
        <v>20</v>
      </c>
      <c r="H64" s="832">
        <v>18</v>
      </c>
      <c r="I64" s="833"/>
      <c r="J64" s="834">
        <f>H64+I64</f>
        <v>18</v>
      </c>
      <c r="K64" s="832"/>
      <c r="L64" s="833"/>
      <c r="M64" s="834"/>
      <c r="N64" s="832">
        <f>E64-(H64-K64)</f>
        <v>2</v>
      </c>
      <c r="O64" s="833"/>
      <c r="P64" s="834">
        <f>G64-(J64-M64)</f>
        <v>2</v>
      </c>
    </row>
    <row r="65" spans="2:16" ht="16.5" customHeight="1" thickBot="1">
      <c r="B65" s="762" t="s">
        <v>411</v>
      </c>
      <c r="C65" s="836" t="s">
        <v>775</v>
      </c>
      <c r="D65" s="837"/>
      <c r="E65" s="838">
        <f>E57+E58+E64+E60</f>
        <v>1820</v>
      </c>
      <c r="F65" s="807">
        <f>F57+F60</f>
        <v>0</v>
      </c>
      <c r="G65" s="808">
        <f>G57+G58+G64+G60</f>
        <v>1820</v>
      </c>
      <c r="H65" s="839">
        <f>H57+H64+H60</f>
        <v>8248.52</v>
      </c>
      <c r="I65" s="840">
        <f>I57+I60</f>
        <v>6770.12</v>
      </c>
      <c r="J65" s="841">
        <f>H65+I65</f>
        <v>15018.64</v>
      </c>
      <c r="K65" s="839">
        <f>K57+K60</f>
        <v>6434.07</v>
      </c>
      <c r="L65" s="840">
        <f>L57+L60</f>
        <v>6770.12</v>
      </c>
      <c r="M65" s="841">
        <f>K65+L65</f>
        <v>13204.189999999999</v>
      </c>
      <c r="N65" s="839">
        <f>E65-(H65-K65)</f>
        <v>5.549999999999272</v>
      </c>
      <c r="O65" s="840">
        <f>F65-(I65-L65)</f>
        <v>0</v>
      </c>
      <c r="P65" s="841">
        <f>G65-(J65-M65)</f>
        <v>5.549999999999272</v>
      </c>
    </row>
    <row r="67" spans="2:13" ht="12.75">
      <c r="B67" s="842" t="s">
        <v>412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2.75">
      <c r="B68" s="26" t="s">
        <v>413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="11" customFormat="1" ht="12.75">
      <c r="B69" s="26" t="s">
        <v>414</v>
      </c>
    </row>
    <row r="70" ht="12.75">
      <c r="B70" s="26" t="s">
        <v>415</v>
      </c>
    </row>
    <row r="71" ht="12.75">
      <c r="B71" s="343" t="s">
        <v>399</v>
      </c>
    </row>
    <row r="72" ht="12.75">
      <c r="B72" s="343" t="s">
        <v>416</v>
      </c>
    </row>
    <row r="73" ht="12.75">
      <c r="B73" s="343" t="s">
        <v>417</v>
      </c>
    </row>
    <row r="74" ht="12.75">
      <c r="B74" s="343"/>
    </row>
    <row r="75" spans="2:13" s="54" customFormat="1" ht="15">
      <c r="B75" s="1226" t="s">
        <v>418</v>
      </c>
      <c r="C75" s="1226"/>
      <c r="D75" s="1226"/>
      <c r="E75" s="1226"/>
      <c r="F75" s="1226"/>
      <c r="G75" s="1226"/>
      <c r="H75" s="1226"/>
      <c r="I75" s="1226"/>
      <c r="J75" s="1226"/>
      <c r="K75" s="1226"/>
      <c r="L75" s="1226"/>
      <c r="M75" s="1226"/>
    </row>
    <row r="76" ht="7.5" customHeight="1" thickBot="1">
      <c r="B76" s="11"/>
    </row>
    <row r="77" spans="2:13" ht="16.5" customHeight="1">
      <c r="B77" s="716"/>
      <c r="C77" s="16"/>
      <c r="D77" s="17"/>
      <c r="E77" s="719" t="s">
        <v>440</v>
      </c>
      <c r="F77" s="719"/>
      <c r="G77" s="18"/>
      <c r="H77" s="1203" t="s">
        <v>419</v>
      </c>
      <c r="I77" s="1193"/>
      <c r="J77" s="1194"/>
      <c r="K77" s="1203" t="s">
        <v>420</v>
      </c>
      <c r="L77" s="1194"/>
      <c r="M77" s="843"/>
    </row>
    <row r="78" spans="2:13" ht="16.5" customHeight="1">
      <c r="B78" s="720" t="s">
        <v>353</v>
      </c>
      <c r="C78" s="721"/>
      <c r="D78" s="722"/>
      <c r="E78" s="118"/>
      <c r="F78" s="844" t="s">
        <v>421</v>
      </c>
      <c r="G78" s="845"/>
      <c r="H78" s="725"/>
      <c r="I78" s="725"/>
      <c r="J78" s="726"/>
      <c r="K78" s="1195" t="s">
        <v>422</v>
      </c>
      <c r="L78" s="1197"/>
      <c r="M78" s="843"/>
    </row>
    <row r="79" spans="2:13" ht="16.5" customHeight="1">
      <c r="B79" s="730"/>
      <c r="C79" s="119"/>
      <c r="D79" s="19"/>
      <c r="E79" s="20" t="s">
        <v>361</v>
      </c>
      <c r="F79" s="733" t="s">
        <v>362</v>
      </c>
      <c r="G79" s="19"/>
      <c r="H79" s="20" t="s">
        <v>361</v>
      </c>
      <c r="I79" s="732" t="s">
        <v>362</v>
      </c>
      <c r="J79" s="19"/>
      <c r="K79" s="1227"/>
      <c r="L79" s="1228"/>
      <c r="M79" s="119"/>
    </row>
    <row r="80" spans="2:13" ht="16.5" customHeight="1" thickBot="1">
      <c r="B80" s="734"/>
      <c r="C80" s="431"/>
      <c r="D80" s="735"/>
      <c r="E80" s="21" t="s">
        <v>363</v>
      </c>
      <c r="F80" s="736" t="s">
        <v>363</v>
      </c>
      <c r="G80" s="735" t="s">
        <v>364</v>
      </c>
      <c r="H80" s="21" t="s">
        <v>363</v>
      </c>
      <c r="I80" s="736" t="s">
        <v>363</v>
      </c>
      <c r="J80" s="735" t="s">
        <v>364</v>
      </c>
      <c r="K80" s="1229" t="s">
        <v>364</v>
      </c>
      <c r="L80" s="1230"/>
      <c r="M80" s="119"/>
    </row>
    <row r="81" spans="2:13" ht="16.5" customHeight="1" thickBot="1">
      <c r="B81" s="734"/>
      <c r="C81" s="22"/>
      <c r="D81" s="23"/>
      <c r="E81" s="21">
        <v>1</v>
      </c>
      <c r="F81" s="737">
        <v>2</v>
      </c>
      <c r="G81" s="735">
        <v>3</v>
      </c>
      <c r="H81" s="21">
        <v>4</v>
      </c>
      <c r="I81" s="736">
        <v>5</v>
      </c>
      <c r="J81" s="735">
        <v>6</v>
      </c>
      <c r="K81" s="1231">
        <v>7</v>
      </c>
      <c r="L81" s="1232"/>
      <c r="M81" s="119"/>
    </row>
    <row r="82" spans="2:13" ht="16.5" customHeight="1">
      <c r="B82" s="758" t="s">
        <v>366</v>
      </c>
      <c r="C82" s="1235" t="s">
        <v>423</v>
      </c>
      <c r="D82" s="1236"/>
      <c r="E82" s="747">
        <v>50604.64</v>
      </c>
      <c r="F82" s="748"/>
      <c r="G82" s="749">
        <f>E82+F82</f>
        <v>50604.64</v>
      </c>
      <c r="H82" s="747">
        <v>8478.86</v>
      </c>
      <c r="I82" s="846"/>
      <c r="J82" s="749">
        <f>H82</f>
        <v>8478.86</v>
      </c>
      <c r="K82" s="1237">
        <f>34298.87+401.854</f>
        <v>34700.724</v>
      </c>
      <c r="L82" s="1238"/>
      <c r="M82" s="119"/>
    </row>
    <row r="83" spans="2:13" ht="16.5" customHeight="1">
      <c r="B83" s="773" t="s">
        <v>375</v>
      </c>
      <c r="C83" s="1239" t="s">
        <v>424</v>
      </c>
      <c r="D83" s="1240"/>
      <c r="E83" s="747">
        <v>18.29</v>
      </c>
      <c r="F83" s="748">
        <v>1.25</v>
      </c>
      <c r="G83" s="749">
        <f>E83+F83</f>
        <v>19.54</v>
      </c>
      <c r="H83" s="747">
        <v>5.55</v>
      </c>
      <c r="I83" s="748"/>
      <c r="J83" s="749">
        <f>H83+I83</f>
        <v>5.55</v>
      </c>
      <c r="K83" s="1241">
        <v>5.55</v>
      </c>
      <c r="L83" s="1242"/>
      <c r="M83" s="119"/>
    </row>
    <row r="84" spans="2:13" ht="16.5" customHeight="1" thickBot="1">
      <c r="B84" s="762" t="s">
        <v>380</v>
      </c>
      <c r="C84" s="836" t="s">
        <v>775</v>
      </c>
      <c r="D84" s="837"/>
      <c r="E84" s="768">
        <f>E82+E83</f>
        <v>50622.93</v>
      </c>
      <c r="F84" s="769">
        <f>F82+F83</f>
        <v>1.25</v>
      </c>
      <c r="G84" s="713">
        <f>G82+G83</f>
        <v>50624.18</v>
      </c>
      <c r="H84" s="768">
        <f>H82+H83</f>
        <v>8484.41</v>
      </c>
      <c r="I84" s="769">
        <v>0</v>
      </c>
      <c r="J84" s="713">
        <f>J82+J83</f>
        <v>8484.41</v>
      </c>
      <c r="K84" s="1233">
        <f>K82+K83</f>
        <v>34706.274000000005</v>
      </c>
      <c r="L84" s="1234"/>
      <c r="M84" s="25"/>
    </row>
    <row r="86" spans="2:13" ht="12.75">
      <c r="B86" s="842" t="s">
        <v>425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</row>
    <row r="87" spans="2:13" ht="12.75">
      <c r="B87" s="847" t="s">
        <v>426</v>
      </c>
      <c r="C87" s="26"/>
      <c r="D87" s="848"/>
      <c r="E87" s="849"/>
      <c r="F87" s="849"/>
      <c r="G87" s="849"/>
      <c r="H87" s="849"/>
      <c r="I87" s="849"/>
      <c r="J87" s="26"/>
      <c r="K87" s="849"/>
      <c r="L87" s="849"/>
      <c r="M87" s="849"/>
    </row>
    <row r="88" spans="2:13" ht="12.75">
      <c r="B88" s="847"/>
      <c r="C88" s="26"/>
      <c r="D88" s="848"/>
      <c r="E88" s="849"/>
      <c r="F88" s="849"/>
      <c r="G88" s="849"/>
      <c r="H88" s="849"/>
      <c r="I88" s="849"/>
      <c r="J88" s="26"/>
      <c r="K88" s="849"/>
      <c r="L88" s="849"/>
      <c r="M88" s="849"/>
    </row>
    <row r="89" spans="2:13" ht="12.75">
      <c r="B89" s="847" t="s">
        <v>427</v>
      </c>
      <c r="C89" s="26"/>
      <c r="D89" s="848"/>
      <c r="E89" s="849"/>
      <c r="F89" s="849"/>
      <c r="G89" s="849"/>
      <c r="H89" s="849"/>
      <c r="I89" s="849"/>
      <c r="J89" s="26"/>
      <c r="K89" s="849"/>
      <c r="L89" s="849"/>
      <c r="M89" s="849"/>
    </row>
    <row r="90" spans="2:13" ht="12.75">
      <c r="B90" s="847"/>
      <c r="C90" s="26"/>
      <c r="D90" s="848"/>
      <c r="E90" s="849"/>
      <c r="F90" s="849"/>
      <c r="G90" s="849"/>
      <c r="H90" s="849"/>
      <c r="I90" s="849"/>
      <c r="J90" s="26"/>
      <c r="K90" s="849"/>
      <c r="L90" s="849"/>
      <c r="M90" s="849"/>
    </row>
    <row r="91" ht="12.75">
      <c r="B91" s="26"/>
    </row>
    <row r="92" spans="2:15" s="54" customFormat="1" ht="15">
      <c r="B92" s="54" t="s">
        <v>920</v>
      </c>
      <c r="I92" s="54" t="s">
        <v>917</v>
      </c>
      <c r="O92" s="54" t="s">
        <v>869</v>
      </c>
    </row>
    <row r="93" spans="2:9" ht="12.75">
      <c r="B93" s="139"/>
      <c r="C93" s="139"/>
      <c r="D93" s="139"/>
      <c r="E93" s="139"/>
      <c r="F93" s="139"/>
      <c r="I93" s="139"/>
    </row>
  </sheetData>
  <mergeCells count="24">
    <mergeCell ref="K80:L80"/>
    <mergeCell ref="K81:L81"/>
    <mergeCell ref="K84:L84"/>
    <mergeCell ref="C82:D82"/>
    <mergeCell ref="K82:L82"/>
    <mergeCell ref="C83:D83"/>
    <mergeCell ref="K83:L83"/>
    <mergeCell ref="H77:J77"/>
    <mergeCell ref="K77:L77"/>
    <mergeCell ref="K78:L78"/>
    <mergeCell ref="K79:L79"/>
    <mergeCell ref="K52:M52"/>
    <mergeCell ref="N52:P52"/>
    <mergeCell ref="K53:M53"/>
    <mergeCell ref="B75:M75"/>
    <mergeCell ref="C26:D26"/>
    <mergeCell ref="C27:D27"/>
    <mergeCell ref="C28:D28"/>
    <mergeCell ref="C29:D29"/>
    <mergeCell ref="O3:P3"/>
    <mergeCell ref="O48:P48"/>
    <mergeCell ref="K11:M11"/>
    <mergeCell ref="N11:P11"/>
    <mergeCell ref="K12:M12"/>
  </mergeCells>
  <printOptions horizontalCentered="1"/>
  <pageMargins left="0.984251968503937" right="0.984251968503937" top="0.984251968503937" bottom="0.7874015748031497" header="0.7086614173228347" footer="0.31496062992125984"/>
  <pageSetup fitToHeight="2" fitToWidth="1" horizontalDpi="600" verticalDpi="600" orientation="landscape" paperSize="9" scale="70" r:id="rId1"/>
  <headerFooter alignWithMargins="0">
    <oddFooter>&amp;C&amp;14&amp;P+58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85" zoomScaleNormal="85" workbookViewId="0" topLeftCell="A28">
      <selection activeCell="G50" sqref="G50"/>
    </sheetView>
  </sheetViews>
  <sheetFormatPr defaultColWidth="9.00390625" defaultRowHeight="12.75"/>
  <cols>
    <col min="1" max="1" width="7.125" style="0" customWidth="1"/>
    <col min="2" max="2" width="42.625" style="0" customWidth="1"/>
    <col min="3" max="3" width="21.50390625" style="0" customWidth="1"/>
    <col min="4" max="4" width="12.125" style="0" customWidth="1"/>
    <col min="5" max="6" width="12.50390625" style="0" customWidth="1"/>
    <col min="7" max="7" width="15.50390625" style="0" customWidth="1"/>
    <col min="8" max="8" width="0.5" style="0" customWidth="1"/>
  </cols>
  <sheetData>
    <row r="1" ht="15">
      <c r="G1" s="105" t="s">
        <v>721</v>
      </c>
    </row>
    <row r="2" s="38" customFormat="1" ht="16.5" customHeight="1">
      <c r="A2" s="2" t="s">
        <v>795</v>
      </c>
    </row>
    <row r="3" ht="12.75">
      <c r="G3" s="26"/>
    </row>
    <row r="4" ht="12.75">
      <c r="G4" s="26"/>
    </row>
    <row r="5" ht="12.75">
      <c r="G5" s="26"/>
    </row>
    <row r="6" spans="1:8" s="712" customFormat="1" ht="18" customHeight="1">
      <c r="A6" s="14" t="s">
        <v>149</v>
      </c>
      <c r="B6" s="850"/>
      <c r="C6" s="850"/>
      <c r="D6" s="850"/>
      <c r="E6" s="850"/>
      <c r="F6" s="850"/>
      <c r="G6" s="850"/>
      <c r="H6" s="850"/>
    </row>
    <row r="7" spans="1:8" s="712" customFormat="1" ht="18" customHeight="1">
      <c r="A7" s="14" t="s">
        <v>150</v>
      </c>
      <c r="B7" s="27"/>
      <c r="C7" s="850"/>
      <c r="D7" s="850"/>
      <c r="E7" s="850"/>
      <c r="F7" s="850"/>
      <c r="G7" s="850"/>
      <c r="H7" s="850"/>
    </row>
    <row r="8" spans="1:8" s="28" customFormat="1" ht="18" customHeight="1">
      <c r="A8" s="14" t="s">
        <v>151</v>
      </c>
      <c r="B8" s="27"/>
      <c r="C8" s="27"/>
      <c r="D8" s="27"/>
      <c r="E8" s="27"/>
      <c r="F8" s="27"/>
      <c r="G8" s="27"/>
      <c r="H8" s="27"/>
    </row>
    <row r="9" spans="1:8" ht="12.75">
      <c r="A9" s="7" t="s">
        <v>152</v>
      </c>
      <c r="B9" s="6"/>
      <c r="C9" s="6"/>
      <c r="D9" s="6"/>
      <c r="E9" s="6"/>
      <c r="F9" s="6"/>
      <c r="G9" s="6"/>
      <c r="H9" s="815"/>
    </row>
    <row r="10" spans="1:8" ht="12.75">
      <c r="A10" s="7"/>
      <c r="B10" s="6"/>
      <c r="C10" s="6"/>
      <c r="D10" s="6"/>
      <c r="E10" s="6"/>
      <c r="F10" s="6"/>
      <c r="G10" s="6"/>
      <c r="H10" s="815"/>
    </row>
    <row r="11" spans="1:8" ht="13.5" thickBot="1">
      <c r="A11" s="7"/>
      <c r="B11" s="6"/>
      <c r="C11" s="6"/>
      <c r="D11" s="6"/>
      <c r="E11" s="6"/>
      <c r="F11" s="6"/>
      <c r="G11" s="6"/>
      <c r="H11" s="815"/>
    </row>
    <row r="12" spans="1:8" ht="18" customHeight="1">
      <c r="A12" s="851"/>
      <c r="B12" s="29"/>
      <c r="C12" s="29"/>
      <c r="D12" s="852"/>
      <c r="E12" s="853" t="s">
        <v>867</v>
      </c>
      <c r="F12" s="854"/>
      <c r="G12" s="855" t="s">
        <v>774</v>
      </c>
      <c r="H12" s="856"/>
    </row>
    <row r="13" spans="1:8" ht="18" customHeight="1" thickBot="1">
      <c r="A13" s="857"/>
      <c r="B13" s="858"/>
      <c r="C13" s="858"/>
      <c r="D13" s="859"/>
      <c r="E13" s="860" t="s">
        <v>777</v>
      </c>
      <c r="F13" s="861" t="s">
        <v>778</v>
      </c>
      <c r="G13" s="862" t="s">
        <v>191</v>
      </c>
      <c r="H13" s="863"/>
    </row>
    <row r="14" spans="1:8" ht="15" customHeight="1">
      <c r="A14" s="30" t="s">
        <v>153</v>
      </c>
      <c r="B14" s="25"/>
      <c r="C14" s="10"/>
      <c r="D14" s="31"/>
      <c r="E14" s="864">
        <v>47440170</v>
      </c>
      <c r="F14" s="865">
        <v>47993466.32</v>
      </c>
      <c r="G14" s="866">
        <v>49672363.01</v>
      </c>
      <c r="H14" s="867"/>
    </row>
    <row r="15" spans="1:8" ht="15" customHeight="1">
      <c r="A15" s="30" t="s">
        <v>779</v>
      </c>
      <c r="B15" s="25" t="s">
        <v>780</v>
      </c>
      <c r="C15" s="868"/>
      <c r="D15" s="31"/>
      <c r="E15" s="869">
        <v>0</v>
      </c>
      <c r="F15" s="870">
        <v>0</v>
      </c>
      <c r="G15" s="871">
        <v>169</v>
      </c>
      <c r="H15" s="867"/>
    </row>
    <row r="16" spans="1:8" ht="15" customHeight="1">
      <c r="A16" s="30"/>
      <c r="B16" s="25"/>
      <c r="C16" s="10"/>
      <c r="D16" s="31"/>
      <c r="E16" s="869"/>
      <c r="F16" s="870"/>
      <c r="G16" s="871"/>
      <c r="H16" s="867"/>
    </row>
    <row r="17" spans="1:9" ht="15" customHeight="1">
      <c r="A17" s="30" t="s">
        <v>154</v>
      </c>
      <c r="B17" s="25"/>
      <c r="C17" s="10"/>
      <c r="D17" s="31"/>
      <c r="E17" s="869">
        <v>2806028</v>
      </c>
      <c r="F17" s="870">
        <v>3426065</v>
      </c>
      <c r="G17" s="871">
        <v>4802751.33</v>
      </c>
      <c r="H17" s="867"/>
      <c r="I17" s="872"/>
    </row>
    <row r="18" spans="1:9" ht="15" customHeight="1">
      <c r="A18" s="30" t="s">
        <v>779</v>
      </c>
      <c r="B18" s="25" t="s">
        <v>780</v>
      </c>
      <c r="C18" s="10"/>
      <c r="D18" s="31"/>
      <c r="E18" s="869">
        <v>0</v>
      </c>
      <c r="F18" s="870">
        <v>0</v>
      </c>
      <c r="G18" s="871">
        <v>0</v>
      </c>
      <c r="H18" s="867"/>
      <c r="I18" s="872"/>
    </row>
    <row r="19" spans="1:8" ht="15" customHeight="1">
      <c r="A19" s="30"/>
      <c r="B19" s="25"/>
      <c r="C19" s="10"/>
      <c r="D19" s="31"/>
      <c r="E19" s="869"/>
      <c r="F19" s="870"/>
      <c r="G19" s="871"/>
      <c r="H19" s="867"/>
    </row>
    <row r="20" spans="1:8" ht="15" customHeight="1">
      <c r="A20" s="30" t="s">
        <v>155</v>
      </c>
      <c r="B20" s="25"/>
      <c r="C20" s="10"/>
      <c r="D20" s="31"/>
      <c r="E20" s="869">
        <v>637315</v>
      </c>
      <c r="F20" s="870">
        <v>723725</v>
      </c>
      <c r="G20" s="871">
        <v>724539</v>
      </c>
      <c r="H20" s="867"/>
    </row>
    <row r="21" spans="1:8" ht="15" customHeight="1">
      <c r="A21" s="30" t="s">
        <v>779</v>
      </c>
      <c r="B21" s="25" t="s">
        <v>780</v>
      </c>
      <c r="C21" s="10"/>
      <c r="D21" s="31"/>
      <c r="E21" s="869">
        <v>0</v>
      </c>
      <c r="F21" s="870">
        <v>0</v>
      </c>
      <c r="G21" s="871">
        <v>0</v>
      </c>
      <c r="H21" s="867"/>
    </row>
    <row r="22" spans="1:8" ht="15" customHeight="1">
      <c r="A22" s="30"/>
      <c r="B22" s="25"/>
      <c r="C22" s="10"/>
      <c r="D22" s="31"/>
      <c r="E22" s="869"/>
      <c r="F22" s="870"/>
      <c r="G22" s="871"/>
      <c r="H22" s="867"/>
    </row>
    <row r="23" spans="1:8" ht="15" customHeight="1">
      <c r="A23" s="30" t="s">
        <v>156</v>
      </c>
      <c r="B23" s="25"/>
      <c r="C23" s="10"/>
      <c r="D23" s="31"/>
      <c r="E23" s="869">
        <v>41090</v>
      </c>
      <c r="F23" s="870">
        <v>40681</v>
      </c>
      <c r="G23" s="871">
        <v>52508.1</v>
      </c>
      <c r="H23" s="867"/>
    </row>
    <row r="24" spans="1:8" ht="15" customHeight="1">
      <c r="A24" s="30" t="s">
        <v>779</v>
      </c>
      <c r="B24" s="25" t="s">
        <v>780</v>
      </c>
      <c r="C24" s="10"/>
      <c r="D24" s="31"/>
      <c r="E24" s="869">
        <v>0</v>
      </c>
      <c r="F24" s="870">
        <v>0</v>
      </c>
      <c r="G24" s="871">
        <v>0</v>
      </c>
      <c r="H24" s="873"/>
    </row>
    <row r="25" spans="1:8" ht="15" customHeight="1">
      <c r="A25" s="30"/>
      <c r="B25" s="25"/>
      <c r="C25" s="10"/>
      <c r="D25" s="31"/>
      <c r="E25" s="869"/>
      <c r="F25" s="870"/>
      <c r="G25" s="871"/>
      <c r="H25" s="867"/>
    </row>
    <row r="26" spans="1:8" ht="15" customHeight="1">
      <c r="A26" s="30" t="s">
        <v>157</v>
      </c>
      <c r="B26" s="25"/>
      <c r="C26" s="10"/>
      <c r="D26" s="31"/>
      <c r="E26" s="869">
        <v>5000</v>
      </c>
      <c r="F26" s="870">
        <v>59200</v>
      </c>
      <c r="G26" s="871">
        <v>18186.54</v>
      </c>
      <c r="H26" s="867"/>
    </row>
    <row r="27" spans="1:8" ht="15" customHeight="1">
      <c r="A27" s="30" t="s">
        <v>779</v>
      </c>
      <c r="B27" s="25" t="s">
        <v>780</v>
      </c>
      <c r="C27" s="10" t="s">
        <v>158</v>
      </c>
      <c r="D27" s="31"/>
      <c r="E27" s="869">
        <v>0</v>
      </c>
      <c r="F27" s="870">
        <v>0</v>
      </c>
      <c r="G27" s="871">
        <v>0</v>
      </c>
      <c r="H27" s="867"/>
    </row>
    <row r="28" spans="1:8" ht="15" customHeight="1">
      <c r="A28" s="30"/>
      <c r="B28" s="25"/>
      <c r="C28" s="10" t="s">
        <v>182</v>
      </c>
      <c r="D28" s="31"/>
      <c r="E28" s="869">
        <v>0</v>
      </c>
      <c r="F28" s="870">
        <v>0</v>
      </c>
      <c r="G28" s="871">
        <v>0</v>
      </c>
      <c r="H28" s="867"/>
    </row>
    <row r="29" spans="1:8" ht="15" customHeight="1">
      <c r="A29" s="30"/>
      <c r="B29" s="25"/>
      <c r="C29" s="10"/>
      <c r="D29" s="31"/>
      <c r="E29" s="869"/>
      <c r="F29" s="870"/>
      <c r="G29" s="871"/>
      <c r="H29" s="867"/>
    </row>
    <row r="30" spans="1:8" ht="15" customHeight="1">
      <c r="A30" s="30" t="s">
        <v>183</v>
      </c>
      <c r="B30" s="25"/>
      <c r="C30" s="10"/>
      <c r="D30" s="31"/>
      <c r="E30" s="869">
        <v>193540</v>
      </c>
      <c r="F30" s="870">
        <v>251728</v>
      </c>
      <c r="G30" s="871">
        <v>262522.75</v>
      </c>
      <c r="H30" s="867"/>
    </row>
    <row r="31" spans="1:8" ht="15" customHeight="1">
      <c r="A31" s="30" t="s">
        <v>779</v>
      </c>
      <c r="B31" s="25" t="s">
        <v>780</v>
      </c>
      <c r="C31" s="10" t="s">
        <v>158</v>
      </c>
      <c r="D31" s="31"/>
      <c r="E31" s="869">
        <v>0</v>
      </c>
      <c r="F31" s="870">
        <v>0</v>
      </c>
      <c r="G31" s="871">
        <v>0</v>
      </c>
      <c r="H31" s="867"/>
    </row>
    <row r="32" spans="1:8" ht="15" customHeight="1">
      <c r="A32" s="30"/>
      <c r="B32" s="25"/>
      <c r="C32" s="10" t="s">
        <v>182</v>
      </c>
      <c r="D32" s="31"/>
      <c r="E32" s="869">
        <v>0</v>
      </c>
      <c r="F32" s="870">
        <v>0</v>
      </c>
      <c r="G32" s="871">
        <v>0</v>
      </c>
      <c r="H32" s="867"/>
    </row>
    <row r="33" spans="1:8" ht="15" customHeight="1">
      <c r="A33" s="30"/>
      <c r="B33" s="25"/>
      <c r="C33" s="10"/>
      <c r="D33" s="31"/>
      <c r="E33" s="869"/>
      <c r="F33" s="870"/>
      <c r="G33" s="871"/>
      <c r="H33" s="867"/>
    </row>
    <row r="34" spans="1:8" ht="15" customHeight="1">
      <c r="A34" s="30" t="s">
        <v>184</v>
      </c>
      <c r="B34" s="25"/>
      <c r="C34" s="10"/>
      <c r="D34" s="31"/>
      <c r="E34" s="869">
        <v>46861</v>
      </c>
      <c r="F34" s="870">
        <v>63543.68</v>
      </c>
      <c r="G34" s="871">
        <v>77354.51</v>
      </c>
      <c r="H34" s="867"/>
    </row>
    <row r="35" spans="1:8" ht="15" customHeight="1">
      <c r="A35" s="30" t="s">
        <v>185</v>
      </c>
      <c r="B35" s="25"/>
      <c r="C35" s="10"/>
      <c r="D35" s="31"/>
      <c r="E35" s="869"/>
      <c r="F35" s="870"/>
      <c r="G35" s="871"/>
      <c r="H35" s="867"/>
    </row>
    <row r="36" spans="1:8" ht="15" customHeight="1">
      <c r="A36" s="30" t="s">
        <v>779</v>
      </c>
      <c r="B36" s="25" t="s">
        <v>780</v>
      </c>
      <c r="C36" s="10" t="s">
        <v>158</v>
      </c>
      <c r="D36" s="31"/>
      <c r="E36" s="869">
        <v>0</v>
      </c>
      <c r="F36" s="870">
        <v>0</v>
      </c>
      <c r="G36" s="871">
        <v>0</v>
      </c>
      <c r="H36" s="867"/>
    </row>
    <row r="37" spans="1:8" ht="15" customHeight="1">
      <c r="A37" s="30"/>
      <c r="B37" s="25"/>
      <c r="C37" s="10" t="s">
        <v>182</v>
      </c>
      <c r="D37" s="31"/>
      <c r="E37" s="869">
        <v>0</v>
      </c>
      <c r="F37" s="870">
        <v>0</v>
      </c>
      <c r="G37" s="871">
        <v>0</v>
      </c>
      <c r="H37" s="867"/>
    </row>
    <row r="38" spans="1:8" ht="15" customHeight="1">
      <c r="A38" s="30"/>
      <c r="B38" s="25"/>
      <c r="C38" s="10"/>
      <c r="D38" s="31"/>
      <c r="E38" s="869"/>
      <c r="F38" s="870"/>
      <c r="G38" s="871"/>
      <c r="H38" s="867"/>
    </row>
    <row r="39" spans="1:8" ht="15" customHeight="1">
      <c r="A39" s="30" t="s">
        <v>186</v>
      </c>
      <c r="B39" s="25"/>
      <c r="C39" s="10"/>
      <c r="D39" s="31"/>
      <c r="E39" s="869">
        <v>0</v>
      </c>
      <c r="F39" s="870">
        <v>55</v>
      </c>
      <c r="G39" s="871">
        <v>253</v>
      </c>
      <c r="H39" s="867"/>
    </row>
    <row r="40" spans="1:8" ht="15" customHeight="1">
      <c r="A40" s="30" t="s">
        <v>187</v>
      </c>
      <c r="B40" s="25"/>
      <c r="C40" s="10"/>
      <c r="D40" s="31"/>
      <c r="E40" s="869"/>
      <c r="F40" s="870"/>
      <c r="G40" s="871"/>
      <c r="H40" s="867"/>
    </row>
    <row r="41" spans="1:8" ht="15" customHeight="1">
      <c r="A41" s="30" t="s">
        <v>779</v>
      </c>
      <c r="B41" s="25" t="s">
        <v>780</v>
      </c>
      <c r="C41" s="10" t="s">
        <v>158</v>
      </c>
      <c r="D41" s="31"/>
      <c r="E41" s="869">
        <v>0</v>
      </c>
      <c r="F41" s="870">
        <v>0</v>
      </c>
      <c r="G41" s="871">
        <v>0</v>
      </c>
      <c r="H41" s="867"/>
    </row>
    <row r="42" spans="1:8" ht="15" customHeight="1">
      <c r="A42" s="30"/>
      <c r="B42" s="25"/>
      <c r="C42" s="10" t="s">
        <v>182</v>
      </c>
      <c r="D42" s="31"/>
      <c r="E42" s="869">
        <v>0</v>
      </c>
      <c r="F42" s="870">
        <v>0</v>
      </c>
      <c r="G42" s="871">
        <v>0</v>
      </c>
      <c r="H42" s="867"/>
    </row>
    <row r="43" spans="1:8" ht="15" customHeight="1">
      <c r="A43" s="30"/>
      <c r="B43" s="25"/>
      <c r="C43" s="10"/>
      <c r="D43" s="31"/>
      <c r="E43" s="869"/>
      <c r="F43" s="870"/>
      <c r="G43" s="871"/>
      <c r="H43" s="867"/>
    </row>
    <row r="44" spans="1:8" ht="15" customHeight="1">
      <c r="A44" s="30" t="s">
        <v>188</v>
      </c>
      <c r="B44" s="25"/>
      <c r="C44" s="10"/>
      <c r="D44" s="31"/>
      <c r="E44" s="869">
        <f>E14+E20+E26+E34</f>
        <v>48129346</v>
      </c>
      <c r="F44" s="870">
        <f>F14+F20+F26+F34</f>
        <v>48839935</v>
      </c>
      <c r="G44" s="871">
        <f>G14+G20+G26+G34</f>
        <v>50492443.059999995</v>
      </c>
      <c r="H44" s="867"/>
    </row>
    <row r="45" spans="1:8" ht="15" customHeight="1">
      <c r="A45" s="30" t="s">
        <v>779</v>
      </c>
      <c r="B45" s="25" t="s">
        <v>780</v>
      </c>
      <c r="C45" s="10"/>
      <c r="D45" s="31"/>
      <c r="E45" s="869">
        <v>0</v>
      </c>
      <c r="F45" s="870">
        <v>0</v>
      </c>
      <c r="G45" s="871">
        <v>169</v>
      </c>
      <c r="H45" s="867"/>
    </row>
    <row r="46" spans="1:8" ht="15" customHeight="1">
      <c r="A46" s="30"/>
      <c r="B46" s="25"/>
      <c r="C46" s="10"/>
      <c r="D46" s="31"/>
      <c r="E46" s="869"/>
      <c r="F46" s="870"/>
      <c r="G46" s="871"/>
      <c r="H46" s="867"/>
    </row>
    <row r="47" spans="1:8" ht="15" customHeight="1">
      <c r="A47" s="30"/>
      <c r="B47" s="25"/>
      <c r="C47" s="10"/>
      <c r="D47" s="31"/>
      <c r="E47" s="869"/>
      <c r="F47" s="870"/>
      <c r="G47" s="871"/>
      <c r="H47" s="867"/>
    </row>
    <row r="48" spans="1:8" ht="15" customHeight="1">
      <c r="A48" s="30" t="s">
        <v>189</v>
      </c>
      <c r="B48" s="25"/>
      <c r="C48" s="10"/>
      <c r="D48" s="31"/>
      <c r="E48" s="869">
        <f>E17+E23+E30+E39</f>
        <v>3040658</v>
      </c>
      <c r="F48" s="870">
        <f>F17+F23+F30+F39</f>
        <v>3718529</v>
      </c>
      <c r="G48" s="871">
        <f>G17+G23+G30+G39</f>
        <v>5118035.18</v>
      </c>
      <c r="H48" s="867"/>
    </row>
    <row r="49" spans="1:8" ht="15" customHeight="1">
      <c r="A49" s="30" t="s">
        <v>779</v>
      </c>
      <c r="B49" s="25" t="s">
        <v>780</v>
      </c>
      <c r="C49" s="10"/>
      <c r="D49" s="31"/>
      <c r="E49" s="869">
        <v>0</v>
      </c>
      <c r="F49" s="870">
        <v>0</v>
      </c>
      <c r="G49" s="871">
        <v>0</v>
      </c>
      <c r="H49" s="867"/>
    </row>
    <row r="50" spans="1:8" ht="15" customHeight="1">
      <c r="A50" s="30"/>
      <c r="B50" s="25"/>
      <c r="C50" s="10"/>
      <c r="D50" s="31"/>
      <c r="E50" s="874"/>
      <c r="F50" s="875"/>
      <c r="G50" s="8"/>
      <c r="H50" s="867"/>
    </row>
    <row r="51" spans="1:8" ht="15" customHeight="1" thickBot="1">
      <c r="A51" s="857"/>
      <c r="B51" s="858"/>
      <c r="C51" s="858"/>
      <c r="D51" s="859"/>
      <c r="E51" s="876"/>
      <c r="F51" s="877"/>
      <c r="G51" s="878"/>
      <c r="H51" s="879"/>
    </row>
    <row r="52" spans="1:8" ht="12.75">
      <c r="A52" s="10"/>
      <c r="B52" s="880"/>
      <c r="C52" s="10"/>
      <c r="D52" s="10"/>
      <c r="E52" s="10"/>
      <c r="F52" s="10"/>
      <c r="G52" s="10"/>
      <c r="H52" s="10"/>
    </row>
    <row r="53" spans="1:8" ht="12.75">
      <c r="A53" s="10"/>
      <c r="B53" s="10"/>
      <c r="C53" s="10"/>
      <c r="D53" s="10"/>
      <c r="E53" s="10"/>
      <c r="F53" s="10"/>
      <c r="G53" s="429"/>
      <c r="H53" s="10"/>
    </row>
    <row r="54" spans="1:8" ht="18" customHeight="1">
      <c r="A54" s="10"/>
      <c r="B54" s="10"/>
      <c r="C54" s="10"/>
      <c r="D54" s="10"/>
      <c r="E54" s="10"/>
      <c r="F54" s="10"/>
      <c r="G54" s="881"/>
      <c r="H54" s="10"/>
    </row>
    <row r="55" spans="1:7" s="110" customFormat="1" ht="15">
      <c r="A55" s="975" t="s">
        <v>800</v>
      </c>
      <c r="C55" s="110" t="s">
        <v>799</v>
      </c>
      <c r="F55" s="1243" t="s">
        <v>869</v>
      </c>
      <c r="G55" s="1243"/>
    </row>
    <row r="56" spans="1:7" s="33" customFormat="1" ht="12.75">
      <c r="A56" s="883"/>
      <c r="B56" s="32"/>
      <c r="C56" s="884"/>
      <c r="D56" s="32"/>
      <c r="F56" s="884"/>
      <c r="G56" s="32"/>
    </row>
    <row r="57" s="33" customFormat="1" ht="12.75">
      <c r="A57" s="882"/>
    </row>
    <row r="58" s="33" customFormat="1" ht="12.75">
      <c r="A58" s="882"/>
    </row>
    <row r="59" spans="1:5" ht="12.75">
      <c r="A59" s="10"/>
      <c r="E59" s="872"/>
    </row>
    <row r="60" ht="12.75">
      <c r="A60" s="10"/>
    </row>
    <row r="61" spans="1:5" ht="12.75">
      <c r="A61" s="10"/>
      <c r="E61" s="872"/>
    </row>
    <row r="62" ht="12.75">
      <c r="A62" s="10"/>
    </row>
    <row r="63" ht="12.75">
      <c r="A63" s="10"/>
    </row>
  </sheetData>
  <mergeCells count="1">
    <mergeCell ref="F55:G55"/>
  </mergeCells>
  <printOptions horizontalCentered="1"/>
  <pageMargins left="0.984251968503937" right="0.5905511811023623" top="0.984251968503937" bottom="0.7874015748031497" header="0.7086614173228347" footer="0.5118110236220472"/>
  <pageSetup fitToHeight="1" fitToWidth="1" horizontalDpi="600" verticalDpi="600" orientation="portrait" paperSize="9" scale="69" r:id="rId1"/>
  <headerFooter alignWithMargins="0">
    <oddFooter>&amp;C&amp;14&amp;P+60&amp;10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85" zoomScaleNormal="85" workbookViewId="0" topLeftCell="A13">
      <selection activeCell="C33" sqref="C33"/>
    </sheetView>
  </sheetViews>
  <sheetFormatPr defaultColWidth="9.00390625" defaultRowHeight="12.75"/>
  <cols>
    <col min="5" max="5" width="13.375" style="0" customWidth="1"/>
    <col min="6" max="6" width="12.375" style="0" customWidth="1"/>
    <col min="7" max="7" width="16.00390625" style="0" customWidth="1"/>
    <col min="8" max="8" width="16.375" style="0" customWidth="1"/>
    <col min="9" max="9" width="12.50390625" style="0" customWidth="1"/>
    <col min="10" max="10" width="32.625" style="0" customWidth="1"/>
  </cols>
  <sheetData>
    <row r="1" ht="17.25" customHeight="1"/>
    <row r="2" spans="1:10" s="38" customFormat="1" ht="18" customHeight="1">
      <c r="A2" s="38" t="s">
        <v>795</v>
      </c>
      <c r="J2" s="120" t="s">
        <v>41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6"/>
    </row>
    <row r="4" spans="1:10" ht="18.75" customHeight="1">
      <c r="A4" s="1244" t="s">
        <v>1016</v>
      </c>
      <c r="B4" s="1244"/>
      <c r="C4" s="1244"/>
      <c r="D4" s="1244"/>
      <c r="E4" s="1244"/>
      <c r="F4" s="1244"/>
      <c r="G4" s="1244"/>
      <c r="H4" s="1244"/>
      <c r="I4" s="1244"/>
      <c r="J4" s="1244"/>
    </row>
    <row r="5" spans="1:10" ht="12.75">
      <c r="A5" s="1245" t="s">
        <v>776</v>
      </c>
      <c r="B5" s="1245"/>
      <c r="C5" s="1245"/>
      <c r="D5" s="1245"/>
      <c r="E5" s="1245"/>
      <c r="F5" s="1245"/>
      <c r="G5" s="1245"/>
      <c r="H5" s="1245"/>
      <c r="I5" s="1245"/>
      <c r="J5" s="1245"/>
    </row>
    <row r="6" spans="1:10" ht="13.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8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035" t="s">
        <v>1013</v>
      </c>
      <c r="B9" s="24"/>
      <c r="C9" s="24"/>
      <c r="D9" s="63"/>
      <c r="E9" s="1036"/>
      <c r="F9" s="57"/>
      <c r="G9" s="57"/>
      <c r="H9" s="43"/>
      <c r="I9" s="1037"/>
      <c r="J9" s="17"/>
    </row>
    <row r="10" spans="1:10" ht="12.75">
      <c r="A10" s="1038"/>
      <c r="B10" s="10"/>
      <c r="C10" s="10"/>
      <c r="D10" s="31"/>
      <c r="E10" s="1039"/>
      <c r="F10" s="56"/>
      <c r="G10" s="56"/>
      <c r="H10" s="20"/>
      <c r="I10" s="1040"/>
      <c r="J10" s="19"/>
    </row>
    <row r="11" spans="1:10" ht="12.75">
      <c r="A11" s="1054" t="s">
        <v>524</v>
      </c>
      <c r="B11" s="25"/>
      <c r="C11" s="25"/>
      <c r="D11" s="1042"/>
      <c r="E11" s="64">
        <v>0</v>
      </c>
      <c r="F11" s="9">
        <v>0</v>
      </c>
      <c r="G11" s="9">
        <v>169</v>
      </c>
      <c r="H11" s="1041"/>
      <c r="I11" s="1040" t="s">
        <v>525</v>
      </c>
      <c r="J11" s="1042"/>
    </row>
    <row r="12" spans="1:10" ht="12.75">
      <c r="A12" s="1038"/>
      <c r="B12" s="10"/>
      <c r="C12" s="10"/>
      <c r="D12" s="31"/>
      <c r="E12" s="1039"/>
      <c r="F12" s="56"/>
      <c r="G12" s="56"/>
      <c r="H12" s="20"/>
      <c r="I12" s="1040"/>
      <c r="J12" s="19"/>
    </row>
    <row r="13" spans="1:10" ht="12.75">
      <c r="A13" s="1038"/>
      <c r="B13" s="10"/>
      <c r="C13" s="10"/>
      <c r="D13" s="31"/>
      <c r="E13" s="1039"/>
      <c r="F13" s="56"/>
      <c r="G13" s="56"/>
      <c r="H13" s="20"/>
      <c r="I13" s="1040"/>
      <c r="J13" s="19"/>
    </row>
    <row r="14" spans="1:10" ht="12.75">
      <c r="A14" s="1038"/>
      <c r="B14" s="10"/>
      <c r="C14" s="10"/>
      <c r="D14" s="31"/>
      <c r="E14" s="1039"/>
      <c r="F14" s="56"/>
      <c r="G14" s="56"/>
      <c r="H14" s="20"/>
      <c r="I14" s="1040"/>
      <c r="J14" s="19"/>
    </row>
    <row r="15" spans="1:10" ht="12.75">
      <c r="A15" s="1038"/>
      <c r="B15" s="10"/>
      <c r="C15" s="10"/>
      <c r="D15" s="31"/>
      <c r="E15" s="1039"/>
      <c r="F15" s="56"/>
      <c r="G15" s="56"/>
      <c r="H15" s="20"/>
      <c r="I15" s="1040"/>
      <c r="J15" s="19"/>
    </row>
    <row r="16" spans="1:10" ht="12.75">
      <c r="A16" s="1038"/>
      <c r="B16" s="10"/>
      <c r="C16" s="10"/>
      <c r="D16" s="31"/>
      <c r="E16" s="1039"/>
      <c r="F16" s="56"/>
      <c r="G16" s="56"/>
      <c r="H16" s="20"/>
      <c r="I16" s="1040"/>
      <c r="J16" s="19"/>
    </row>
    <row r="17" spans="1:10" ht="12.75">
      <c r="A17" s="1038"/>
      <c r="B17" s="10"/>
      <c r="C17" s="10"/>
      <c r="D17" s="31"/>
      <c r="E17" s="1039"/>
      <c r="F17" s="56"/>
      <c r="G17" s="56"/>
      <c r="H17" s="20"/>
      <c r="I17" s="1040"/>
      <c r="J17" s="19"/>
    </row>
    <row r="18" spans="1:10" ht="12.75">
      <c r="A18" s="1038"/>
      <c r="B18" s="10"/>
      <c r="C18" s="10"/>
      <c r="D18" s="31"/>
      <c r="E18" s="1039"/>
      <c r="F18" s="56"/>
      <c r="G18" s="56"/>
      <c r="H18" s="20"/>
      <c r="I18" s="1040"/>
      <c r="J18" s="19"/>
    </row>
    <row r="19" spans="1:10" ht="12.75">
      <c r="A19" s="1038"/>
      <c r="B19" s="10"/>
      <c r="C19" s="10"/>
      <c r="D19" s="31"/>
      <c r="E19" s="1039"/>
      <c r="F19" s="56"/>
      <c r="G19" s="56"/>
      <c r="H19" s="20"/>
      <c r="I19" s="1040"/>
      <c r="J19" s="19"/>
    </row>
    <row r="20" spans="1:10" ht="12.75">
      <c r="A20" s="1038"/>
      <c r="B20" s="10"/>
      <c r="C20" s="10"/>
      <c r="D20" s="31"/>
      <c r="E20" s="1039"/>
      <c r="F20" s="56"/>
      <c r="G20" s="56"/>
      <c r="H20" s="20"/>
      <c r="I20" s="1040"/>
      <c r="J20" s="19"/>
    </row>
    <row r="21" spans="1:10" ht="12.75">
      <c r="A21" s="1038"/>
      <c r="B21" s="10"/>
      <c r="C21" s="10"/>
      <c r="D21" s="31"/>
      <c r="E21" s="1039"/>
      <c r="F21" s="56"/>
      <c r="G21" s="56"/>
      <c r="H21" s="20"/>
      <c r="I21" s="1040"/>
      <c r="J21" s="19"/>
    </row>
    <row r="22" spans="1:10" ht="12.75">
      <c r="A22" s="1038"/>
      <c r="B22" s="10"/>
      <c r="C22" s="10"/>
      <c r="D22" s="31"/>
      <c r="E22" s="1039"/>
      <c r="F22" s="56"/>
      <c r="G22" s="56"/>
      <c r="H22" s="20"/>
      <c r="I22" s="1040"/>
      <c r="J22" s="19"/>
    </row>
    <row r="23" spans="1:10" ht="12.75">
      <c r="A23" s="30"/>
      <c r="B23" s="25"/>
      <c r="C23" s="25"/>
      <c r="D23" s="25"/>
      <c r="E23" s="1039"/>
      <c r="F23" s="56"/>
      <c r="G23" s="56"/>
      <c r="H23" s="1041"/>
      <c r="I23" s="1040"/>
      <c r="J23" s="1042"/>
    </row>
    <row r="24" spans="1:10" ht="12.75">
      <c r="A24" s="30"/>
      <c r="B24" s="25"/>
      <c r="C24" s="25"/>
      <c r="D24" s="25"/>
      <c r="E24" s="1039"/>
      <c r="F24" s="56"/>
      <c r="G24" s="56"/>
      <c r="H24" s="1041"/>
      <c r="I24" s="1040"/>
      <c r="J24" s="1042"/>
    </row>
    <row r="25" spans="1:10" ht="12.75">
      <c r="A25" s="1043"/>
      <c r="B25" s="1044"/>
      <c r="C25" s="1044"/>
      <c r="D25" s="1044"/>
      <c r="E25" s="1045"/>
      <c r="F25" s="1046"/>
      <c r="G25" s="1046"/>
      <c r="H25" s="1047"/>
      <c r="I25" s="1048"/>
      <c r="J25" s="1049"/>
    </row>
    <row r="26" spans="1:10" ht="15.75" thickBot="1">
      <c r="A26" s="112" t="s">
        <v>775</v>
      </c>
      <c r="B26" s="109"/>
      <c r="C26" s="109"/>
      <c r="D26" s="109"/>
      <c r="E26" s="1050">
        <f>SUM(E9:E24)</f>
        <v>0</v>
      </c>
      <c r="F26" s="1051">
        <f>SUM(F9:F25)</f>
        <v>0</v>
      </c>
      <c r="G26" s="1051">
        <f>SUM(G9:G25)</f>
        <v>169</v>
      </c>
      <c r="H26" s="1052"/>
      <c r="I26" s="1053"/>
      <c r="J26" s="113"/>
    </row>
    <row r="27" spans="1:10" ht="12.7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2.7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11" customFormat="1" ht="12.75">
      <c r="A30" s="25" t="s">
        <v>529</v>
      </c>
      <c r="G30" s="11" t="s">
        <v>530</v>
      </c>
      <c r="I30" s="25"/>
      <c r="J30" s="55" t="s">
        <v>528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25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2">
    <mergeCell ref="A4:J4"/>
    <mergeCell ref="A5:J5"/>
  </mergeCells>
  <printOptions horizontalCentered="1"/>
  <pageMargins left="0.7874015748031497" right="0.7874015748031497" top="0.984251968503937" bottom="0.7874015748031497" header="0.7086614173228347" footer="0.5118110236220472"/>
  <pageSetup fitToHeight="1" fitToWidth="1" horizontalDpi="600" verticalDpi="600" orientation="landscape" paperSize="9" scale="95" r:id="rId1"/>
  <headerFooter alignWithMargins="0">
    <oddFooter>&amp;C&amp;P+61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workbookViewId="0" topLeftCell="A1">
      <selection activeCell="A5" sqref="A5:IV5"/>
    </sheetView>
  </sheetViews>
  <sheetFormatPr defaultColWidth="9.00390625" defaultRowHeight="12.75"/>
  <cols>
    <col min="5" max="5" width="13.375" style="0" customWidth="1"/>
    <col min="6" max="6" width="12.375" style="0" customWidth="1"/>
    <col min="7" max="7" width="16.00390625" style="0" customWidth="1"/>
    <col min="8" max="8" width="16.375" style="0" customWidth="1"/>
    <col min="9" max="9" width="12.50390625" style="0" customWidth="1"/>
    <col min="10" max="10" width="32.625" style="0" customWidth="1"/>
  </cols>
  <sheetData>
    <row r="1" ht="17.25" customHeight="1"/>
    <row r="2" spans="1:10" s="38" customFormat="1" ht="18" customHeight="1">
      <c r="A2" s="38" t="s">
        <v>795</v>
      </c>
      <c r="J2" s="120" t="s">
        <v>1015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6"/>
    </row>
    <row r="4" spans="1:10" ht="18.75" customHeight="1">
      <c r="A4" s="1244" t="s">
        <v>1017</v>
      </c>
      <c r="B4" s="1244"/>
      <c r="C4" s="1244"/>
      <c r="D4" s="1244"/>
      <c r="E4" s="1244"/>
      <c r="F4" s="1244"/>
      <c r="G4" s="1244"/>
      <c r="H4" s="1244"/>
      <c r="I4" s="1244"/>
      <c r="J4" s="1244"/>
    </row>
    <row r="5" spans="1:10" ht="12.75">
      <c r="A5" s="1245" t="s">
        <v>776</v>
      </c>
      <c r="B5" s="1245"/>
      <c r="C5" s="1245"/>
      <c r="D5" s="1245"/>
      <c r="E5" s="1245"/>
      <c r="F5" s="1245"/>
      <c r="G5" s="1245"/>
      <c r="H5" s="1245"/>
      <c r="I5" s="1245"/>
      <c r="J5" s="1245"/>
    </row>
    <row r="6" spans="1:10" ht="13.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8" customHeight="1">
      <c r="A7" s="39" t="s">
        <v>790</v>
      </c>
      <c r="B7" s="40"/>
      <c r="C7" s="40"/>
      <c r="D7" s="18"/>
      <c r="E7" s="41" t="s">
        <v>867</v>
      </c>
      <c r="F7" s="42"/>
      <c r="G7" s="43" t="s">
        <v>774</v>
      </c>
      <c r="H7" s="43" t="s">
        <v>791</v>
      </c>
      <c r="I7" s="44"/>
      <c r="J7" s="45"/>
    </row>
    <row r="8" spans="1:10" ht="18" customHeight="1" thickBot="1">
      <c r="A8" s="34"/>
      <c r="B8" s="35"/>
      <c r="C8" s="35"/>
      <c r="D8" s="46"/>
      <c r="E8" s="21" t="s">
        <v>777</v>
      </c>
      <c r="F8" s="21" t="s">
        <v>778</v>
      </c>
      <c r="G8" s="21" t="s">
        <v>868</v>
      </c>
      <c r="H8" s="21" t="s">
        <v>792</v>
      </c>
      <c r="I8" s="22" t="s">
        <v>793</v>
      </c>
      <c r="J8" s="23"/>
    </row>
    <row r="9" spans="1:10" ht="12.75">
      <c r="A9" s="1246" t="s">
        <v>796</v>
      </c>
      <c r="B9" s="1247"/>
      <c r="C9" s="1247"/>
      <c r="D9" s="1247"/>
      <c r="E9" s="1247"/>
      <c r="F9" s="1247"/>
      <c r="G9" s="1247"/>
      <c r="H9" s="1247"/>
      <c r="I9" s="1247"/>
      <c r="J9" s="1248"/>
    </row>
    <row r="10" spans="1:10" ht="12.75">
      <c r="A10" s="1249"/>
      <c r="B10" s="1250"/>
      <c r="C10" s="1250"/>
      <c r="D10" s="1250"/>
      <c r="E10" s="1250"/>
      <c r="F10" s="1250"/>
      <c r="G10" s="1250"/>
      <c r="H10" s="1250"/>
      <c r="I10" s="1250"/>
      <c r="J10" s="1251"/>
    </row>
    <row r="11" spans="1:10" ht="12.75">
      <c r="A11" s="1249"/>
      <c r="B11" s="1250"/>
      <c r="C11" s="1250"/>
      <c r="D11" s="1250"/>
      <c r="E11" s="1250"/>
      <c r="F11" s="1250"/>
      <c r="G11" s="1250"/>
      <c r="H11" s="1250"/>
      <c r="I11" s="1250"/>
      <c r="J11" s="1251"/>
    </row>
    <row r="12" spans="1:10" ht="12.75">
      <c r="A12" s="1249"/>
      <c r="B12" s="1250"/>
      <c r="C12" s="1250"/>
      <c r="D12" s="1250"/>
      <c r="E12" s="1250"/>
      <c r="F12" s="1250"/>
      <c r="G12" s="1250"/>
      <c r="H12" s="1250"/>
      <c r="I12" s="1250"/>
      <c r="J12" s="1251"/>
    </row>
    <row r="13" spans="1:10" ht="12.75">
      <c r="A13" s="1249"/>
      <c r="B13" s="1250"/>
      <c r="C13" s="1250"/>
      <c r="D13" s="1250"/>
      <c r="E13" s="1250"/>
      <c r="F13" s="1250"/>
      <c r="G13" s="1250"/>
      <c r="H13" s="1250"/>
      <c r="I13" s="1250"/>
      <c r="J13" s="1251"/>
    </row>
    <row r="14" spans="1:10" ht="12.75">
      <c r="A14" s="1249"/>
      <c r="B14" s="1250"/>
      <c r="C14" s="1250"/>
      <c r="D14" s="1250"/>
      <c r="E14" s="1250"/>
      <c r="F14" s="1250"/>
      <c r="G14" s="1250"/>
      <c r="H14" s="1250"/>
      <c r="I14" s="1250"/>
      <c r="J14" s="1251"/>
    </row>
    <row r="15" spans="1:10" ht="12.75">
      <c r="A15" s="1249"/>
      <c r="B15" s="1250"/>
      <c r="C15" s="1250"/>
      <c r="D15" s="1250"/>
      <c r="E15" s="1250"/>
      <c r="F15" s="1250"/>
      <c r="G15" s="1250"/>
      <c r="H15" s="1250"/>
      <c r="I15" s="1250"/>
      <c r="J15" s="1251"/>
    </row>
    <row r="16" spans="1:10" ht="12.75">
      <c r="A16" s="1249"/>
      <c r="B16" s="1250"/>
      <c r="C16" s="1250"/>
      <c r="D16" s="1250"/>
      <c r="E16" s="1250"/>
      <c r="F16" s="1250"/>
      <c r="G16" s="1250"/>
      <c r="H16" s="1250"/>
      <c r="I16" s="1250"/>
      <c r="J16" s="1251"/>
    </row>
    <row r="17" spans="1:10" ht="12.75">
      <c r="A17" s="1249"/>
      <c r="B17" s="1250"/>
      <c r="C17" s="1250"/>
      <c r="D17" s="1250"/>
      <c r="E17" s="1250"/>
      <c r="F17" s="1250"/>
      <c r="G17" s="1250"/>
      <c r="H17" s="1250"/>
      <c r="I17" s="1250"/>
      <c r="J17" s="1251"/>
    </row>
    <row r="18" spans="1:10" ht="12.75">
      <c r="A18" s="1249"/>
      <c r="B18" s="1250"/>
      <c r="C18" s="1250"/>
      <c r="D18" s="1250"/>
      <c r="E18" s="1250"/>
      <c r="F18" s="1250"/>
      <c r="G18" s="1250"/>
      <c r="H18" s="1250"/>
      <c r="I18" s="1250"/>
      <c r="J18" s="1251"/>
    </row>
    <row r="19" spans="1:10" ht="12.75">
      <c r="A19" s="1249"/>
      <c r="B19" s="1250"/>
      <c r="C19" s="1250"/>
      <c r="D19" s="1250"/>
      <c r="E19" s="1250"/>
      <c r="F19" s="1250"/>
      <c r="G19" s="1250"/>
      <c r="H19" s="1250"/>
      <c r="I19" s="1250"/>
      <c r="J19" s="1251"/>
    </row>
    <row r="20" spans="1:10" ht="12.75">
      <c r="A20" s="1249"/>
      <c r="B20" s="1250"/>
      <c r="C20" s="1250"/>
      <c r="D20" s="1250"/>
      <c r="E20" s="1250"/>
      <c r="F20" s="1250"/>
      <c r="G20" s="1250"/>
      <c r="H20" s="1250"/>
      <c r="I20" s="1250"/>
      <c r="J20" s="1251"/>
    </row>
    <row r="21" spans="1:10" ht="12.75">
      <c r="A21" s="1249"/>
      <c r="B21" s="1250"/>
      <c r="C21" s="1250"/>
      <c r="D21" s="1250"/>
      <c r="E21" s="1250"/>
      <c r="F21" s="1250"/>
      <c r="G21" s="1250"/>
      <c r="H21" s="1250"/>
      <c r="I21" s="1250"/>
      <c r="J21" s="1251"/>
    </row>
    <row r="22" spans="1:10" ht="12.75">
      <c r="A22" s="1249"/>
      <c r="B22" s="1250"/>
      <c r="C22" s="1250"/>
      <c r="D22" s="1250"/>
      <c r="E22" s="1250"/>
      <c r="F22" s="1250"/>
      <c r="G22" s="1250"/>
      <c r="H22" s="1250"/>
      <c r="I22" s="1250"/>
      <c r="J22" s="1251"/>
    </row>
    <row r="23" spans="1:10" ht="12.75">
      <c r="A23" s="1249"/>
      <c r="B23" s="1250"/>
      <c r="C23" s="1250"/>
      <c r="D23" s="1250"/>
      <c r="E23" s="1250"/>
      <c r="F23" s="1250"/>
      <c r="G23" s="1250"/>
      <c r="H23" s="1250"/>
      <c r="I23" s="1250"/>
      <c r="J23" s="1251"/>
    </row>
    <row r="24" spans="1:10" ht="12.75">
      <c r="A24" s="1249"/>
      <c r="B24" s="1250"/>
      <c r="C24" s="1250"/>
      <c r="D24" s="1250"/>
      <c r="E24" s="1250"/>
      <c r="F24" s="1250"/>
      <c r="G24" s="1250"/>
      <c r="H24" s="1250"/>
      <c r="I24" s="1250"/>
      <c r="J24" s="1251"/>
    </row>
    <row r="25" spans="1:10" ht="12.75">
      <c r="A25" s="1249"/>
      <c r="B25" s="1250"/>
      <c r="C25" s="1250"/>
      <c r="D25" s="1250"/>
      <c r="E25" s="1250"/>
      <c r="F25" s="1250"/>
      <c r="G25" s="1250"/>
      <c r="H25" s="1250"/>
      <c r="I25" s="1250"/>
      <c r="J25" s="1251"/>
    </row>
    <row r="26" spans="1:10" ht="12.75">
      <c r="A26" s="1249"/>
      <c r="B26" s="1250"/>
      <c r="C26" s="1250"/>
      <c r="D26" s="1250"/>
      <c r="E26" s="1250"/>
      <c r="F26" s="1250"/>
      <c r="G26" s="1250"/>
      <c r="H26" s="1250"/>
      <c r="I26" s="1250"/>
      <c r="J26" s="1251"/>
    </row>
    <row r="27" spans="1:10" ht="12.75">
      <c r="A27" s="1249"/>
      <c r="B27" s="1250"/>
      <c r="C27" s="1250"/>
      <c r="D27" s="1250"/>
      <c r="E27" s="1250"/>
      <c r="F27" s="1250"/>
      <c r="G27" s="1250"/>
      <c r="H27" s="1250"/>
      <c r="I27" s="1250"/>
      <c r="J27" s="1251"/>
    </row>
    <row r="28" spans="1:10" ht="13.5" thickBot="1">
      <c r="A28" s="1252"/>
      <c r="B28" s="1253"/>
      <c r="C28" s="1253"/>
      <c r="D28" s="1253"/>
      <c r="E28" s="1253"/>
      <c r="F28" s="1253"/>
      <c r="G28" s="1253"/>
      <c r="H28" s="1253"/>
      <c r="I28" s="1253"/>
      <c r="J28" s="1254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25" t="s">
        <v>800</v>
      </c>
      <c r="B32" s="11"/>
      <c r="C32" s="11"/>
      <c r="D32" s="11"/>
      <c r="E32" s="11"/>
      <c r="F32" s="11"/>
      <c r="G32" s="1255" t="s">
        <v>799</v>
      </c>
      <c r="H32" s="1202"/>
      <c r="I32" s="1202"/>
      <c r="J32" s="55" t="s">
        <v>869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25"/>
      <c r="B34" s="11"/>
      <c r="C34" s="11"/>
      <c r="D34" s="11"/>
      <c r="E34" s="11"/>
      <c r="F34" s="11"/>
      <c r="G34" s="11"/>
      <c r="H34" s="11"/>
      <c r="I34" s="11"/>
      <c r="J34" s="11"/>
    </row>
  </sheetData>
  <mergeCells count="4">
    <mergeCell ref="A4:J4"/>
    <mergeCell ref="A5:J5"/>
    <mergeCell ref="A9:J28"/>
    <mergeCell ref="G32:I32"/>
  </mergeCells>
  <printOptions/>
  <pageMargins left="0.7874015748031497" right="0.7874015748031497" top="0.984251968503937" bottom="0.7874015748031497" header="0.7086614173228347" footer="0.5118110236220472"/>
  <pageSetup fitToHeight="1" fitToWidth="1" horizontalDpi="600" verticalDpi="600" orientation="landscape" paperSize="9" scale="95" r:id="rId1"/>
  <headerFooter alignWithMargins="0">
    <oddFooter>&amp;C&amp;P+62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MV</cp:lastModifiedBy>
  <cp:lastPrinted>2007-03-09T12:11:42Z</cp:lastPrinted>
  <dcterms:created xsi:type="dcterms:W3CDTF">2005-01-27T13:09:07Z</dcterms:created>
  <dcterms:modified xsi:type="dcterms:W3CDTF">2007-03-09T13:18:15Z</dcterms:modified>
  <cp:category/>
  <cp:version/>
  <cp:contentType/>
  <cp:contentStatus/>
</cp:coreProperties>
</file>