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225" windowWidth="17580" windowHeight="5595" tabRatio="827" firstSheet="1" activeTab="1"/>
  </bookViews>
  <sheets>
    <sheet name="Nastavení" sheetId="1" state="hidden" r:id="rId1"/>
    <sheet name="Tit." sheetId="2" r:id="rId2"/>
    <sheet name="I.inst" sheetId="3" r:id="rId3"/>
    <sheet name="NZ-SPri" sheetId="4" r:id="rId4"/>
    <sheet name="NZ-Opak" sheetId="5" r:id="rId5"/>
    <sheet name="NZ-kde" sheetId="6" r:id="rId6"/>
    <sheet name="demo" sheetId="7" r:id="rId7"/>
    <sheet name="MBD" sheetId="8" r:id="rId8"/>
    <sheet name="Ž po měsících" sheetId="9" r:id="rId9"/>
    <sheet name="Dublin" sheetId="10" r:id="rId10"/>
    <sheet name="KS_s odkl." sheetId="11" r:id="rId11"/>
    <sheet name="KS_bez" sheetId="12" r:id="rId12"/>
    <sheet name="Kasace - Kasace MV"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2">'I.inst'!$1:$5</definedName>
    <definedName name="_xlnm.Print_Titles" localSheetId="10">'KS_s odkl.'!$2:$5</definedName>
    <definedName name="_xlnm.Print_Titles" localSheetId="4">'NZ-Opak'!$1:$2</definedName>
    <definedName name="_xlnm.Print_Titles" localSheetId="3">'NZ-SPri'!$1:$2</definedName>
    <definedName name="_xlnm.Print_Area" localSheetId="6">'demo'!$A$1:$K$26</definedName>
    <definedName name="_xlnm.Print_Area" localSheetId="9">'Dublin'!$A$1:$H$41</definedName>
    <definedName name="_xlnm.Print_Area" localSheetId="2">'I.inst'!$A$1:$M$89</definedName>
    <definedName name="_xlnm.Print_Area" localSheetId="12">'Kasace - Kasace MV'!$A$1:$J$73</definedName>
    <definedName name="_xlnm.Print_Area" localSheetId="11">'KS_bez'!$A$1:$J$43</definedName>
    <definedName name="_xlnm.Print_Area" localSheetId="10">'KS_s odkl.'!$A$1:$L$61</definedName>
    <definedName name="_xlnm.Print_Area" localSheetId="7">'MBD'!$A$1:$M$35</definedName>
    <definedName name="_xlnm.Print_Area" localSheetId="5">'NZ-kde'!$A$1:$J$29</definedName>
    <definedName name="_xlnm.Print_Area" localSheetId="4">'NZ-Opak'!$A$1:$E$52</definedName>
    <definedName name="_xlnm.Print_Area" localSheetId="3">'NZ-SPri'!$A$1:$I$65</definedName>
    <definedName name="_xlnm.Print_Area" localSheetId="1">'Tit.'!$A$1:$C$15</definedName>
    <definedName name="_xlnm.Print_Area" localSheetId="8">'Ž po měsících'!$A$1:$W$40</definedName>
    <definedName name="T03_Misto_Final" localSheetId="1">'[2]T03_Misto_Final'!$A$1:$D$28</definedName>
    <definedName name="T03_Misto_Final">'[1]T03_Misto_Final'!$A$1:$D$28</definedName>
    <definedName name="Tit1" hidden="1">{"'Ž po letech'!$A$3:$N$106","'Ž po měsících a letech'!$A$3:$N$16"}</definedName>
  </definedNames>
  <calcPr fullCalcOnLoad="1"/>
</workbook>
</file>

<file path=xl/sharedStrings.xml><?xml version="1.0" encoding="utf-8"?>
<sst xmlns="http://schemas.openxmlformats.org/spreadsheetml/2006/main" count="625" uniqueCount="242">
  <si>
    <t>Evropa</t>
  </si>
  <si>
    <t>Angola</t>
  </si>
  <si>
    <t>Sierra Leone</t>
  </si>
  <si>
    <t>Afrika</t>
  </si>
  <si>
    <t>0-14</t>
  </si>
  <si>
    <t>15-17</t>
  </si>
  <si>
    <t>Senegal</t>
  </si>
  <si>
    <t>Amerika</t>
  </si>
  <si>
    <t>Guinea</t>
  </si>
  <si>
    <t>%</t>
  </si>
  <si>
    <t>měsíc</t>
  </si>
  <si>
    <t>první den</t>
  </si>
  <si>
    <t>poslední den</t>
  </si>
  <si>
    <t>tel: 974 832 495</t>
  </si>
  <si>
    <t>fax: 974 833 530</t>
  </si>
  <si>
    <t>e-mail: opu@mvcr.cz</t>
  </si>
  <si>
    <t>http://www.mvcr.cz</t>
  </si>
  <si>
    <t>data platná k:</t>
  </si>
  <si>
    <t>Togo</t>
  </si>
  <si>
    <t>Zimbabwe</t>
  </si>
  <si>
    <t>měsíc před rokem</t>
  </si>
  <si>
    <t>tab. 18</t>
  </si>
  <si>
    <t>tab. 01</t>
  </si>
  <si>
    <t>tab. 02a</t>
  </si>
  <si>
    <t>tab. 02b</t>
  </si>
  <si>
    <t>tab. 05</t>
  </si>
  <si>
    <t>tab. 06b</t>
  </si>
  <si>
    <t>tab. 09</t>
  </si>
  <si>
    <t>tab. 11</t>
  </si>
  <si>
    <t>Asi</t>
  </si>
  <si>
    <t>Evr</t>
  </si>
  <si>
    <t>bez</t>
  </si>
  <si>
    <t>Ame</t>
  </si>
  <si>
    <t>Afr</t>
  </si>
  <si>
    <t>Azur</t>
  </si>
  <si>
    <t>Červená</t>
  </si>
  <si>
    <t>Modrá</t>
  </si>
  <si>
    <t>Žlutá</t>
  </si>
  <si>
    <t>Zelená</t>
  </si>
  <si>
    <t>Kosovo</t>
  </si>
  <si>
    <t>tab. 02c</t>
  </si>
  <si>
    <t>azur</t>
  </si>
  <si>
    <t>červená</t>
  </si>
  <si>
    <t>2009</t>
  </si>
  <si>
    <t>tab.12</t>
  </si>
  <si>
    <t>Egypt</t>
  </si>
  <si>
    <t>Ghana</t>
  </si>
  <si>
    <t>Uganda</t>
  </si>
  <si>
    <t>tab. 13</t>
  </si>
  <si>
    <t>tab. 14</t>
  </si>
  <si>
    <t>tab. 15</t>
  </si>
  <si>
    <t>Niger</t>
  </si>
  <si>
    <t>Peru</t>
  </si>
  <si>
    <t>EU</t>
  </si>
  <si>
    <t>Albania</t>
  </si>
  <si>
    <t>Belarus</t>
  </si>
  <si>
    <t>Bosnia and Herzegovina</t>
  </si>
  <si>
    <t>Croatia</t>
  </si>
  <si>
    <t>Lithuania</t>
  </si>
  <si>
    <t>Macedonia</t>
  </si>
  <si>
    <t>Moldova</t>
  </si>
  <si>
    <t>Romania</t>
  </si>
  <si>
    <t>Slovakia</t>
  </si>
  <si>
    <t>Serbia</t>
  </si>
  <si>
    <t>Ukraine</t>
  </si>
  <si>
    <t>Europe</t>
  </si>
  <si>
    <t>Afghanistan</t>
  </si>
  <si>
    <t>Armenia</t>
  </si>
  <si>
    <t>Azerbaijan</t>
  </si>
  <si>
    <t>Bangladesh</t>
  </si>
  <si>
    <t>China</t>
  </si>
  <si>
    <t>Philippines</t>
  </si>
  <si>
    <t>Georgia</t>
  </si>
  <si>
    <t>India</t>
  </si>
  <si>
    <t>Indonesia</t>
  </si>
  <si>
    <t>Iraq</t>
  </si>
  <si>
    <t>Iran</t>
  </si>
  <si>
    <t>Israel</t>
  </si>
  <si>
    <t>Kazakhstan</t>
  </si>
  <si>
    <t>Kyrgyzstan</t>
  </si>
  <si>
    <t>Mongolia</t>
  </si>
  <si>
    <t>Nepal</t>
  </si>
  <si>
    <t>Pakistan</t>
  </si>
  <si>
    <t>Palestine</t>
  </si>
  <si>
    <t>Sri Lanka</t>
  </si>
  <si>
    <t>Syria</t>
  </si>
  <si>
    <t>Turkey</t>
  </si>
  <si>
    <t>Turkmenistan</t>
  </si>
  <si>
    <t>Uzbekistan</t>
  </si>
  <si>
    <t>Asia</t>
  </si>
  <si>
    <t>Cuba</t>
  </si>
  <si>
    <t>Algeria</t>
  </si>
  <si>
    <t>Cameroon</t>
  </si>
  <si>
    <t>Morocco</t>
  </si>
  <si>
    <t>Nigeria</t>
  </si>
  <si>
    <t>Somalia</t>
  </si>
  <si>
    <t>Sudan</t>
  </si>
  <si>
    <t>Tunisia</t>
  </si>
  <si>
    <t>Africa</t>
  </si>
  <si>
    <t>January</t>
  </si>
  <si>
    <t>February</t>
  </si>
  <si>
    <t>March</t>
  </si>
  <si>
    <t>April</t>
  </si>
  <si>
    <t>May</t>
  </si>
  <si>
    <t>June</t>
  </si>
  <si>
    <t>July</t>
  </si>
  <si>
    <t>August</t>
  </si>
  <si>
    <t>September</t>
  </si>
  <si>
    <t>October</t>
  </si>
  <si>
    <t>November</t>
  </si>
  <si>
    <t>December</t>
  </si>
  <si>
    <t>Total</t>
  </si>
  <si>
    <t>New applications</t>
  </si>
  <si>
    <t>Asylum granted</t>
  </si>
  <si>
    <t>Applications dismissed as inadmissible</t>
  </si>
  <si>
    <t>Proceedings discontinued</t>
  </si>
  <si>
    <t>Total number of decisions **</t>
  </si>
  <si>
    <t>Subsidiary protection extended</t>
  </si>
  <si>
    <t>Subsidiary protection terminated</t>
  </si>
  <si>
    <t>Other</t>
  </si>
  <si>
    <t>First application</t>
  </si>
  <si>
    <t>RC Praha-Ruzyne</t>
  </si>
  <si>
    <t>DFF Bela</t>
  </si>
  <si>
    <t>Prison</t>
  </si>
  <si>
    <t>Men</t>
  </si>
  <si>
    <t>Women</t>
  </si>
  <si>
    <t>Adults</t>
  </si>
  <si>
    <t>Children   (0-17)</t>
  </si>
  <si>
    <t>Age category</t>
  </si>
  <si>
    <t>Sex</t>
  </si>
  <si>
    <t>month</t>
  </si>
  <si>
    <t>Year</t>
  </si>
  <si>
    <t>Month</t>
  </si>
  <si>
    <t>Libya</t>
  </si>
  <si>
    <t>Cases referred back to RC by SAC</t>
  </si>
  <si>
    <t>Suits dismissed</t>
  </si>
  <si>
    <t>Suits dismissed as inadmissible</t>
  </si>
  <si>
    <t>MINISTRY OF THE INTERIOR OF THE CZECH REPUBLIC</t>
  </si>
  <si>
    <t>Department for Asylum and Migration Policy</t>
  </si>
  <si>
    <t>P.O.Box 21/OAM, 170 34 PRAHA 7</t>
  </si>
  <si>
    <t>STATISTICAL REPORT</t>
  </si>
  <si>
    <t>CZECH REPUBLIC</t>
  </si>
  <si>
    <t>Congo</t>
  </si>
  <si>
    <t>Yemen</t>
  </si>
  <si>
    <t>Proceedings 
discontinued</t>
  </si>
  <si>
    <t>Number of new
cassation complaints filed</t>
  </si>
  <si>
    <t>Cassation complaints
dismissed</t>
  </si>
  <si>
    <t>Cassation complaints
dismissed as inadmissible</t>
  </si>
  <si>
    <t>Proceedings
discontinued</t>
  </si>
  <si>
    <r>
      <t>[1]</t>
    </r>
    <r>
      <rPr>
        <sz val="7"/>
        <color indexed="8"/>
        <rFont val="Times New Roman CE"/>
        <family val="1"/>
      </rPr>
      <t xml:space="preserve"> Department for Asylum and Migration Policy (DAMP)</t>
    </r>
  </si>
  <si>
    <t>DFF = detention facility for foreigners (especially for the purpose of administrative expulsion)</t>
  </si>
  <si>
    <r>
      <t>RC</t>
    </r>
    <r>
      <rPr>
        <i/>
        <sz val="7"/>
        <color indexed="8"/>
        <rFont val="Arial CE"/>
        <family val="2"/>
      </rPr>
      <t xml:space="preserve"> = Regional Court</t>
    </r>
  </si>
  <si>
    <r>
      <t>MoI</t>
    </r>
    <r>
      <rPr>
        <i/>
        <sz val="7"/>
        <color indexed="8"/>
        <rFont val="Arial CE"/>
        <family val="2"/>
      </rPr>
      <t xml:space="preserve"> = Ministry of the Interior of the Czech Republic</t>
    </r>
  </si>
  <si>
    <t>Number of new 
cassation complaints filed by MoI</t>
  </si>
  <si>
    <t>Cassation complaints
 filed by MoI dismissed</t>
  </si>
  <si>
    <t>Cassation complaints filed by MoI dismissed as inadmissible</t>
  </si>
  <si>
    <r>
      <t>DAMP</t>
    </r>
    <r>
      <rPr>
        <b/>
        <vertAlign val="superscript"/>
        <sz val="12"/>
        <color indexed="8"/>
        <rFont val="Arial"/>
        <family val="2"/>
      </rPr>
      <t>[1]</t>
    </r>
    <r>
      <rPr>
        <b/>
        <sz val="12"/>
        <color indexed="8"/>
        <rFont val="Arial"/>
        <family val="2"/>
      </rPr>
      <t xml:space="preserve"> - Proceedings of  International Protection</t>
    </r>
  </si>
  <si>
    <t>The most frequent country of citizenship</t>
  </si>
  <si>
    <t>DAMP - Proceedings for an extension of subsidiary protection</t>
  </si>
  <si>
    <t>Applications for international protection by country of citizenship</t>
  </si>
  <si>
    <t>Country of citizenship</t>
  </si>
  <si>
    <t>First and repeated applications by country of citizenship</t>
  </si>
  <si>
    <t>Repeated application</t>
  </si>
  <si>
    <t xml:space="preserve"> Locations where applications for international protection were lodged</t>
  </si>
  <si>
    <t>Applications for international protection by age and sex</t>
  </si>
  <si>
    <t>Unaccompanied minors</t>
  </si>
  <si>
    <t xml:space="preserve">Unaccompanied minors  - New applications </t>
  </si>
  <si>
    <t xml:space="preserve">Supreme Administrative Court - Course of the proceedings of cassation complains </t>
  </si>
  <si>
    <t>Supreme Administrative Court - Course of the proceedings of cassation complains filed by the MoI</t>
  </si>
  <si>
    <r>
      <t>Regional Courts</t>
    </r>
    <r>
      <rPr>
        <b/>
        <vertAlign val="superscript"/>
        <sz val="12"/>
        <rFont val="Arial"/>
        <family val="2"/>
      </rPr>
      <t>(1)</t>
    </r>
    <r>
      <rPr>
        <b/>
        <sz val="12"/>
        <rFont val="Arial"/>
        <family val="2"/>
      </rPr>
      <t xml:space="preserve"> - Proceedings concerning international protection</t>
    </r>
  </si>
  <si>
    <t>Numbers of Dublin cases</t>
  </si>
  <si>
    <t>Applications for international protection by year and month</t>
  </si>
  <si>
    <t>RC = reception centre (asylum facility for the registration of new applications)</t>
  </si>
  <si>
    <t>Proceedings of International Protection</t>
  </si>
  <si>
    <t>* Number of participants in the proceedings = Includes cases that have not yet been decided by the DAMP or cases where decisions have not come into force yet. This column also includes earlier decisions that were annulled and not yet replaced by a new decision.</t>
  </si>
  <si>
    <t>International protection seekers can file a lawsuit against the decision of DAMP to an independent appeals body, which is since 1 January 2003 the territorially competent court (according to the place of residence of the international protection seeker at the time of filing the lawsuit)</t>
  </si>
  <si>
    <t>* Number of participants in the proceedings - Includes persons whose suits have not yet been decided by the Regional Court or cases where the decisions have not yet come into force.</t>
  </si>
  <si>
    <t>Foreigners can file a lawsuit with the regional court against a desision to terminate the proceedings pursuant to §25 and against a decision to reject the asylum application as a manifestly unfounded claim pursuant to §16(1)(d) and (e) of the Asylum Act. These lawsuits are without a suspensive effect of appeals.</t>
  </si>
  <si>
    <t>* Number of foreign nationals who filed a lawsuit without a suspensive effect of appeals = Includes persons whose suits have not yet been decided by Regional Courts or their rulings have not come into force yet.</t>
  </si>
  <si>
    <t xml:space="preserve">* Number of foreigners who filed a cassation complaint – Number of cases of cassation complaints where the verdicts have not come into force yet. </t>
  </si>
  <si>
    <t>Note: Only cassation complaints of which the MOI had been informed by the courts are registered here.</t>
  </si>
  <si>
    <t>Total number
of verdicts</t>
  </si>
  <si>
    <t>Number of suits brought before courts</t>
  </si>
  <si>
    <t>Applications rejected</t>
  </si>
  <si>
    <t>Subsidiary protection
granted</t>
  </si>
  <si>
    <t>Decisions handed***</t>
  </si>
  <si>
    <r>
      <t>(1)</t>
    </r>
    <r>
      <rPr>
        <i/>
        <sz val="7"/>
        <rFont val="Arial CE"/>
        <family val="0"/>
      </rPr>
      <t>For comprehensive data on stages of international protection proceedings including unaccompanied minors see first part of this report.</t>
    </r>
  </si>
  <si>
    <t>Verdicts handed**</t>
  </si>
  <si>
    <t>**Verdicts handed</t>
  </si>
  <si>
    <t>Verdicts handed</t>
  </si>
  <si>
    <t>Cases referred
back before RC</t>
  </si>
  <si>
    <t>Pozor! Vkládá se z listu: T09_StpVCR_Final</t>
  </si>
  <si>
    <t>Country of Citizenship</t>
  </si>
  <si>
    <t>Private Accommodation</t>
  </si>
  <si>
    <t>Russian Federation</t>
  </si>
  <si>
    <t>Americas</t>
  </si>
  <si>
    <t>Ivory Coast</t>
  </si>
  <si>
    <t>Stateless persons</t>
  </si>
  <si>
    <t>Vietnam</t>
  </si>
  <si>
    <t>** Decisions handed to applicants = This column also contains older decisions that were handed to applicants during the given period. After receiving the decision, the person is no longer considered an applicant for international protection.</t>
  </si>
  <si>
    <t>Decisions handed **</t>
  </si>
  <si>
    <t>Total number of decisions</t>
  </si>
  <si>
    <t>Decisions handed**</t>
  </si>
  <si>
    <t>** Verdicts handed to participants column also contains older verdicts which were handed to the participants during the given period.</t>
  </si>
  <si>
    <t>(1) - Regional Court in Prague, Brno, Ostrava, Hradec Kralove, Usti nad Labem, Ceske Budejovice, Plzen, Hradec Kralove - branch office in Pardubice, Usti nad Labem - branch office in Liberec, Metropolitan Court in Prague</t>
  </si>
  <si>
    <t>** Verdicts handed to foreigners = This column also contains older verdicts which were handed to the foreigners during the given period.</t>
  </si>
  <si>
    <t>After receiving a negative decision of a Regional Court (after the decision comes into force) the person ceases to be a seeker of international protection. The foreigner can file a cassation complaint to the Supreme Administrative Court in Brno against the decision of the Regional Court. Having fulfilled the statutory conditions, he/she can be issued a leave to remain.</t>
  </si>
  <si>
    <t xml:space="preserve">** Verdicts handed to foreigners = This column also contains older verdicts which were handed to the foreigners during the given period. </t>
  </si>
  <si>
    <t>(1) - Regional Court in Prague Brno, Ostrava, Hradec Kralove, Usti nad Labem, Ceske Budejovice, Plzen, Hradec Kralove - branch office in Pardubice, Usti nad Labem - branch office in Liberec, Metropolitan Court in Prague</t>
  </si>
  <si>
    <r>
      <t xml:space="preserve">SAC </t>
    </r>
    <r>
      <rPr>
        <i/>
        <sz val="7"/>
        <color indexed="8"/>
        <rFont val="Arial CE"/>
        <family val="2"/>
      </rPr>
      <t>= Supreme Administrative Court</t>
    </r>
  </si>
  <si>
    <r>
      <t>DAMP =</t>
    </r>
    <r>
      <rPr>
        <i/>
        <sz val="7"/>
        <color indexed="8"/>
        <rFont val="Arial CE"/>
        <family val="0"/>
      </rPr>
      <t xml:space="preserve"> Department for Asylum and Migration Policy</t>
    </r>
  </si>
  <si>
    <t>Central African Republic</t>
  </si>
  <si>
    <t>Total Dublin Cases</t>
  </si>
  <si>
    <r>
      <t>Unaccompanied minors  - Proceedings of international protection</t>
    </r>
    <r>
      <rPr>
        <b/>
        <vertAlign val="superscript"/>
        <sz val="12"/>
        <rFont val="Arial"/>
        <family val="2"/>
      </rPr>
      <t>(1)</t>
    </r>
  </si>
  <si>
    <t>RC Zastavka</t>
  </si>
  <si>
    <t>Státní příslušnost</t>
  </si>
  <si>
    <t>Procenta</t>
  </si>
  <si>
    <t>Number of suits 
brought before courts</t>
  </si>
  <si>
    <t>Cases referred back 
to the DAMP</t>
  </si>
  <si>
    <t>Applications dismissed 
as inadmissible</t>
  </si>
  <si>
    <t>Cases referred back 
to DAMP</t>
  </si>
  <si>
    <t>Total number 
of verdicts</t>
  </si>
  <si>
    <t>Cassation complaints 
filed in the SAC</t>
  </si>
  <si>
    <t>Gambia</t>
  </si>
  <si>
    <t>Z%</t>
  </si>
  <si>
    <t>Congo, Dem. Rep. of</t>
  </si>
  <si>
    <t>Myanmar</t>
  </si>
  <si>
    <t>Ethiopia</t>
  </si>
  <si>
    <t>Mali</t>
  </si>
  <si>
    <t>America</t>
  </si>
  <si>
    <t>Ostatní</t>
  </si>
  <si>
    <t>Ukrajina</t>
  </si>
  <si>
    <t>Mongolsko</t>
  </si>
  <si>
    <t>Ruská federace</t>
  </si>
  <si>
    <t>bez státní příslušnosti</t>
  </si>
  <si>
    <t>Turecko</t>
  </si>
  <si>
    <t>Kazachstán</t>
  </si>
  <si>
    <t>Bělorusko</t>
  </si>
  <si>
    <t>Kyrgyzstán</t>
  </si>
  <si>
    <t>Nigérie</t>
  </si>
  <si>
    <t>Hospital</t>
  </si>
  <si>
    <t>DFF Poštorná</t>
  </si>
</sst>
</file>

<file path=xl/styles.xml><?xml version="1.0" encoding="utf-8"?>
<styleSheet xmlns="http://schemas.openxmlformats.org/spreadsheetml/2006/main">
  <numFmts count="3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numFmt numFmtId="169" formatCode="#;;\-;\-"/>
    <numFmt numFmtId="170" formatCode="mmmm\ yy"/>
    <numFmt numFmtId="171" formatCode="#;\-#;\-;@"/>
    <numFmt numFmtId="172" formatCode="[$-405]mmmm\ yy;@"/>
    <numFmt numFmtId="173" formatCode="[Red]#;[Red]\-#;;"/>
    <numFmt numFmtId="174" formatCode="#;\-#;;@"/>
    <numFmt numFmtId="175" formatCode="yyyy"/>
    <numFmt numFmtId="176" formatCode="#.00;\-#.00;\-;@"/>
    <numFmt numFmtId="177" formatCode="#.000;\-#.000;\-;@"/>
    <numFmt numFmtId="178" formatCode="#.0;\-#.0;\-;@"/>
    <numFmt numFmtId="179" formatCode="0.00000000"/>
    <numFmt numFmtId="180" formatCode="0.0000000"/>
    <numFmt numFmtId="181" formatCode="0.000000"/>
    <numFmt numFmtId="182" formatCode="0.00000"/>
    <numFmt numFmtId="183" formatCode="0.0000"/>
    <numFmt numFmtId="184" formatCode="0.000"/>
    <numFmt numFmtId="185" formatCode="[$-405]d\.\ mmmm\ yyyy"/>
    <numFmt numFmtId="186" formatCode="[$-F800]dddd\,\ mmmm\ dd\,\ yyyy"/>
    <numFmt numFmtId="187" formatCode="mmm/yyyy"/>
    <numFmt numFmtId="188" formatCode="_(* #,##0.0_);_(* \(#,##0.0\);_(* &quot;-&quot;??_);_(@_)"/>
    <numFmt numFmtId="189" formatCode="_(* #,##0_);_(* \(#,##0\);_(* &quot;-&quot;??_);_(@_)"/>
    <numFmt numFmtId="190" formatCode="&quot;Yes&quot;;&quot;Yes&quot;;&quot;No&quot;"/>
    <numFmt numFmtId="191" formatCode="&quot;True&quot;;&quot;True&quot;;&quot;False&quot;"/>
    <numFmt numFmtId="192" formatCode="&quot;On&quot;;&quot;On&quot;;&quot;Off&quot;"/>
    <numFmt numFmtId="193" formatCode="0.0"/>
  </numFmts>
  <fonts count="121">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2"/>
      <color indexed="8"/>
      <name val="Arial"/>
      <family val="2"/>
    </font>
    <font>
      <sz val="9"/>
      <color indexed="8"/>
      <name val="Arial"/>
      <family val="2"/>
    </font>
    <font>
      <sz val="10"/>
      <color indexed="8"/>
      <name val="Arial"/>
      <family val="2"/>
    </font>
    <font>
      <sz val="2.25"/>
      <name val="Arial CE"/>
      <family val="2"/>
    </font>
    <font>
      <sz val="1.75"/>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sz val="8"/>
      <color indexed="8"/>
      <name val="Times New Roman CE"/>
      <family val="1"/>
    </font>
    <font>
      <u val="single"/>
      <sz val="10"/>
      <color indexed="12"/>
      <name val="MS Sans Serif"/>
      <family val="0"/>
    </font>
    <font>
      <b/>
      <sz val="2.5"/>
      <color indexed="18"/>
      <name val="Arial CE"/>
      <family val="2"/>
    </font>
    <font>
      <sz val="9"/>
      <color indexed="8"/>
      <name val="Arial CE"/>
      <family val="2"/>
    </font>
    <font>
      <b/>
      <sz val="9"/>
      <color indexed="8"/>
      <name val="Arial CE"/>
      <family val="2"/>
    </font>
    <font>
      <b/>
      <sz val="10"/>
      <name val="Arial"/>
      <family val="2"/>
    </font>
    <font>
      <sz val="8"/>
      <color indexed="8"/>
      <name val="Arial CE"/>
      <family val="2"/>
    </font>
    <font>
      <sz val="8"/>
      <name val="Arial CE"/>
      <family val="2"/>
    </font>
    <font>
      <b/>
      <sz val="12"/>
      <name val="Arial"/>
      <family val="2"/>
    </font>
    <font>
      <b/>
      <sz val="8.5"/>
      <name val="Times New Roman CE"/>
      <family val="1"/>
    </font>
    <font>
      <b/>
      <sz val="8"/>
      <name val="Arial"/>
      <family val="2"/>
    </font>
    <font>
      <u val="single"/>
      <sz val="10"/>
      <color indexed="36"/>
      <name val="Arial CE"/>
      <family val="0"/>
    </font>
    <font>
      <sz val="10"/>
      <name val="Arial CE"/>
      <family val="2"/>
    </font>
    <font>
      <sz val="11"/>
      <name val="Times New Roman CE"/>
      <family val="1"/>
    </font>
    <font>
      <b/>
      <sz val="12"/>
      <name val="Arial CE"/>
      <family val="2"/>
    </font>
    <font>
      <sz val="12"/>
      <name val="Arial CE"/>
      <family val="2"/>
    </font>
    <font>
      <sz val="10"/>
      <color indexed="9"/>
      <name val="MS Sans Serif"/>
      <family val="0"/>
    </font>
    <font>
      <b/>
      <sz val="9"/>
      <color indexed="8"/>
      <name val="Arial"/>
      <family val="2"/>
    </font>
    <font>
      <b/>
      <sz val="7"/>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2"/>
      <name val="Arial"/>
      <family val="0"/>
    </font>
    <font>
      <sz val="8.5"/>
      <name val="Times New Roman CE"/>
      <family val="0"/>
    </font>
    <font>
      <sz val="18"/>
      <name val="Times New Roman CE"/>
      <family val="0"/>
    </font>
    <font>
      <sz val="16"/>
      <name val="Times New Roman CE"/>
      <family val="0"/>
    </font>
    <font>
      <b/>
      <sz val="6"/>
      <color indexed="8"/>
      <name val="Arial"/>
      <family val="2"/>
    </font>
    <font>
      <sz val="6"/>
      <color indexed="8"/>
      <name val="Times New Roman CE"/>
      <family val="1"/>
    </font>
    <font>
      <b/>
      <sz val="6"/>
      <color indexed="8"/>
      <name val="Times New Roman CE"/>
      <family val="1"/>
    </font>
    <font>
      <sz val="6"/>
      <color indexed="8"/>
      <name val="Arial"/>
      <family val="2"/>
    </font>
    <font>
      <b/>
      <sz val="6"/>
      <color indexed="8"/>
      <name val="Arial CE"/>
      <family val="2"/>
    </font>
    <font>
      <sz val="6"/>
      <color indexed="8"/>
      <name val="Arial CE"/>
      <family val="2"/>
    </font>
    <font>
      <sz val="6"/>
      <name val="Arial CE"/>
      <family val="2"/>
    </font>
    <font>
      <sz val="6"/>
      <color indexed="9"/>
      <name val="Times New Roman CE"/>
      <family val="1"/>
    </font>
    <font>
      <sz val="6"/>
      <color indexed="8"/>
      <name val="MS Sans Serif"/>
      <family val="0"/>
    </font>
    <font>
      <sz val="6"/>
      <name val="Times New Roman CE"/>
      <family val="1"/>
    </font>
    <font>
      <sz val="9"/>
      <color indexed="9"/>
      <name val="Times New Roman CE"/>
      <family val="1"/>
    </font>
    <font>
      <sz val="1.25"/>
      <name val="Arial"/>
      <family val="0"/>
    </font>
    <font>
      <sz val="1.75"/>
      <name val="Arial"/>
      <family val="2"/>
    </font>
    <font>
      <sz val="8.75"/>
      <name val="Arial"/>
      <family val="0"/>
    </font>
    <font>
      <sz val="9.75"/>
      <name val="Arial"/>
      <family val="0"/>
    </font>
    <font>
      <b/>
      <sz val="20"/>
      <name val="Arial"/>
      <family val="2"/>
    </font>
    <font>
      <b/>
      <sz val="8.5"/>
      <name val="Arial"/>
      <family val="2"/>
    </font>
    <font>
      <b/>
      <sz val="36"/>
      <name val="Arial"/>
      <family val="2"/>
    </font>
    <font>
      <sz val="36"/>
      <name val="Arial"/>
      <family val="2"/>
    </font>
    <font>
      <b/>
      <sz val="18"/>
      <name val="Arial"/>
      <family val="2"/>
    </font>
    <font>
      <sz val="1.5"/>
      <name val="Arial"/>
      <family val="2"/>
    </font>
    <font>
      <sz val="8"/>
      <color indexed="9"/>
      <name val="Arial"/>
      <family val="2"/>
    </font>
    <font>
      <sz val="6"/>
      <name val="Arial"/>
      <family val="2"/>
    </font>
    <font>
      <sz val="6"/>
      <color indexed="9"/>
      <name val="MS Sans Serif"/>
      <family val="0"/>
    </font>
    <font>
      <sz val="8"/>
      <color indexed="8"/>
      <name val="MS Sans Serif"/>
      <family val="0"/>
    </font>
    <font>
      <i/>
      <sz val="6"/>
      <color indexed="8"/>
      <name val="Arial"/>
      <family val="2"/>
    </font>
    <font>
      <i/>
      <sz val="6"/>
      <color indexed="8"/>
      <name val="MS Sans Serif"/>
      <family val="0"/>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2.5"/>
      <name val="Arial"/>
      <family val="2"/>
    </font>
    <font>
      <i/>
      <sz val="7"/>
      <color indexed="8"/>
      <name val="Arial"/>
      <family val="2"/>
    </font>
    <font>
      <sz val="7.5"/>
      <color indexed="8"/>
      <name val="Times New Roman CE"/>
      <family val="1"/>
    </font>
    <font>
      <sz val="12"/>
      <name val="Arial"/>
      <family val="0"/>
    </font>
    <font>
      <sz val="11.5"/>
      <name val="Arial"/>
      <family val="0"/>
    </font>
    <font>
      <sz val="10.75"/>
      <name val="Arial"/>
      <family val="0"/>
    </font>
    <font>
      <b/>
      <sz val="1"/>
      <name val="Arial CE"/>
      <family val="0"/>
    </font>
    <font>
      <sz val="5.75"/>
      <name val="Arial"/>
      <family val="2"/>
    </font>
    <font>
      <b/>
      <sz val="20"/>
      <name val="Arial CE"/>
      <family val="2"/>
    </font>
    <font>
      <b/>
      <sz val="11"/>
      <name val="Arial"/>
      <family val="2"/>
    </font>
    <font>
      <b/>
      <vertAlign val="superscript"/>
      <sz val="12"/>
      <name val="Arial"/>
      <family val="2"/>
    </font>
    <font>
      <b/>
      <sz val="7"/>
      <color indexed="8"/>
      <name val="Arial CE"/>
      <family val="0"/>
    </font>
    <font>
      <sz val="7"/>
      <color indexed="8"/>
      <name val="Times New Roman CE"/>
      <family val="1"/>
    </font>
    <font>
      <b/>
      <vertAlign val="superscript"/>
      <sz val="12"/>
      <color indexed="8"/>
      <name val="Arial"/>
      <family val="2"/>
    </font>
    <font>
      <vertAlign val="superscript"/>
      <sz val="7"/>
      <color indexed="8"/>
      <name val="Times New Roman CE"/>
      <family val="0"/>
    </font>
    <font>
      <i/>
      <sz val="7"/>
      <color indexed="8"/>
      <name val="Arial CE"/>
      <family val="2"/>
    </font>
    <font>
      <b/>
      <i/>
      <sz val="7"/>
      <color indexed="8"/>
      <name val="Arial CE"/>
      <family val="0"/>
    </font>
    <font>
      <i/>
      <sz val="7"/>
      <color indexed="8"/>
      <name val="MS Sans Serif"/>
      <family val="0"/>
    </font>
    <font>
      <sz val="7"/>
      <color indexed="8"/>
      <name val="MS Sans Serif"/>
      <family val="0"/>
    </font>
    <font>
      <i/>
      <vertAlign val="superscript"/>
      <sz val="7"/>
      <name val="Arial CE"/>
      <family val="0"/>
    </font>
    <font>
      <i/>
      <sz val="7"/>
      <name val="Arial CE"/>
      <family val="0"/>
    </font>
    <font>
      <sz val="5"/>
      <name val="Arial"/>
      <family val="0"/>
    </font>
    <font>
      <sz val="5.25"/>
      <name val="Arial"/>
      <family val="0"/>
    </font>
    <font>
      <b/>
      <sz val="11.75"/>
      <name val="Arial"/>
      <family val="2"/>
    </font>
    <font>
      <b/>
      <sz val="9"/>
      <name val="Arial CE"/>
      <family val="0"/>
    </font>
    <font>
      <sz val="8.25"/>
      <name val="Arial"/>
      <family val="0"/>
    </font>
    <font>
      <b/>
      <i/>
      <sz val="9"/>
      <name val="Arial"/>
      <family val="2"/>
    </font>
    <font>
      <sz val="10"/>
      <color indexed="55"/>
      <name val="Arial CE"/>
      <family val="0"/>
    </font>
    <font>
      <sz val="8"/>
      <color indexed="55"/>
      <name val="Arial"/>
      <family val="2"/>
    </font>
    <font>
      <sz val="10"/>
      <color indexed="55"/>
      <name val="Times New Roman CE"/>
      <family val="1"/>
    </font>
    <font>
      <sz val="10"/>
      <color indexed="55"/>
      <name val="MS Sans Serif"/>
      <family val="0"/>
    </font>
    <font>
      <b/>
      <sz val="12"/>
      <color indexed="55"/>
      <name val="Arial"/>
      <family val="2"/>
    </font>
    <font>
      <b/>
      <sz val="6"/>
      <color indexed="55"/>
      <name val="Times New Roman CE"/>
      <family val="1"/>
    </font>
    <font>
      <sz val="9"/>
      <color indexed="55"/>
      <name val="Times New Roman CE"/>
      <family val="1"/>
    </font>
    <font>
      <sz val="6"/>
      <color indexed="55"/>
      <name val="Times New Roman CE"/>
      <family val="1"/>
    </font>
    <font>
      <sz val="6"/>
      <color indexed="55"/>
      <name val="Arial"/>
      <family val="2"/>
    </font>
    <font>
      <sz val="10"/>
      <color indexed="23"/>
      <name val="MS Sans Serif"/>
      <family val="0"/>
    </font>
    <font>
      <b/>
      <sz val="10"/>
      <color indexed="55"/>
      <name val="Times New Roman CE"/>
      <family val="0"/>
    </font>
    <font>
      <sz val="6"/>
      <color indexed="9"/>
      <name val="Arial"/>
      <family val="2"/>
    </font>
    <font>
      <sz val="12"/>
      <color indexed="55"/>
      <name val="Times New Roman"/>
      <family val="1"/>
    </font>
    <font>
      <b/>
      <sz val="6"/>
      <color indexed="9"/>
      <name val="Times New Roman CE"/>
      <family val="1"/>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4"/>
        <bgColor indexed="64"/>
      </patternFill>
    </fill>
    <fill>
      <patternFill patternType="solid">
        <fgColor indexed="12"/>
        <bgColor indexed="64"/>
      </patternFill>
    </fill>
  </fills>
  <borders count="76">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top style="thin"/>
      <bottom style="thin"/>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color indexed="63"/>
      </top>
      <bottom style="thin"/>
    </border>
    <border>
      <left style="thin">
        <color indexed="9"/>
      </left>
      <right style="thin">
        <color indexed="9"/>
      </right>
      <top>
        <color indexed="63"/>
      </top>
      <bottom style="thin"/>
    </border>
    <border>
      <left>
        <color indexed="63"/>
      </left>
      <right style="thin"/>
      <top>
        <color indexed="63"/>
      </top>
      <bottom style="thin">
        <color indexed="22"/>
      </bottom>
    </border>
    <border>
      <left>
        <color indexed="63"/>
      </left>
      <right>
        <color indexed="63"/>
      </right>
      <top style="thick"/>
      <bottom>
        <color indexed="63"/>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style="thin">
        <color indexed="9"/>
      </right>
      <top>
        <color indexed="63"/>
      </top>
      <bottom>
        <color indexed="63"/>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style="thin"/>
      <right style="thin"/>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top style="thin">
        <color indexed="8"/>
      </top>
      <bottom style="thin">
        <color indexed="22"/>
      </bottom>
    </border>
    <border>
      <left>
        <color indexed="63"/>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style="thin">
        <color indexed="22"/>
      </left>
      <right style="thin">
        <color indexed="8"/>
      </right>
      <top>
        <color indexed="63"/>
      </top>
      <bottom style="thin">
        <color indexed="22"/>
      </bottom>
    </border>
    <border>
      <left>
        <color indexed="63"/>
      </left>
      <right style="thin">
        <color indexed="22"/>
      </right>
      <top>
        <color indexed="63"/>
      </top>
      <bottom style="thin"/>
    </border>
    <border>
      <left style="thin">
        <color indexed="22"/>
      </left>
      <right>
        <color indexed="63"/>
      </right>
      <top>
        <color indexed="63"/>
      </top>
      <bottom style="thin"/>
    </border>
    <border>
      <left style="thin"/>
      <right>
        <color indexed="63"/>
      </right>
      <top style="thin"/>
      <bottom style="thin"/>
    </border>
    <border>
      <left style="thin">
        <color indexed="22"/>
      </left>
      <right>
        <color indexed="63"/>
      </right>
      <top>
        <color indexed="63"/>
      </top>
      <bottom style="thin">
        <color indexed="22"/>
      </bottom>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thin">
        <color indexed="22"/>
      </left>
      <right>
        <color indexed="63"/>
      </right>
      <top style="thin">
        <color indexed="22"/>
      </top>
      <bottom style="thin"/>
    </border>
    <border>
      <left style="thin"/>
      <right style="thin"/>
      <top style="thin">
        <color indexed="22"/>
      </top>
      <bottom style="thin"/>
    </border>
    <border>
      <left style="thin"/>
      <right style="thin"/>
      <top style="thin"/>
      <bottom>
        <color indexed="63"/>
      </bottom>
    </border>
    <border>
      <left>
        <color indexed="63"/>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color indexed="63"/>
      </left>
      <right style="thin">
        <color indexed="22"/>
      </right>
      <top style="thin"/>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style="thin"/>
      <top style="thin">
        <color indexed="8"/>
      </top>
      <bottom style="thin">
        <color indexed="22"/>
      </bottom>
    </border>
    <border>
      <left>
        <color indexed="63"/>
      </left>
      <right>
        <color indexed="63"/>
      </right>
      <top style="thin"/>
      <bottom style="thin"/>
    </border>
    <border>
      <left style="thin"/>
      <right>
        <color indexed="63"/>
      </right>
      <top>
        <color indexed="63"/>
      </top>
      <bottom style="thin">
        <color indexed="22"/>
      </bottom>
    </border>
    <border>
      <left style="thin"/>
      <right style="thin">
        <color indexed="22"/>
      </right>
      <top>
        <color indexed="63"/>
      </top>
      <bottom style="thin">
        <color indexed="22"/>
      </bottom>
    </border>
    <border>
      <left style="thin">
        <color indexed="22"/>
      </left>
      <right style="thin"/>
      <top style="thin">
        <color indexed="22"/>
      </top>
      <bottom style="thin">
        <color indexed="8"/>
      </bottom>
    </border>
    <border>
      <left style="thin">
        <color indexed="55"/>
      </left>
      <right style="thin">
        <color indexed="55"/>
      </right>
      <top style="thin">
        <color indexed="55"/>
      </top>
      <bottom style="thin">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color indexed="63"/>
      </bottom>
    </border>
    <border>
      <left style="thin">
        <color indexed="9"/>
      </left>
      <right>
        <color indexed="63"/>
      </right>
      <top>
        <color indexed="63"/>
      </top>
      <bottom style="thin"/>
    </border>
    <border>
      <left style="thin">
        <color indexed="9"/>
      </left>
      <right>
        <color indexed="63"/>
      </right>
      <top style="thin"/>
      <bottom style="thin">
        <color indexed="9"/>
      </bottom>
    </border>
    <border>
      <left>
        <color indexed="63"/>
      </left>
      <right>
        <color indexed="63"/>
      </right>
      <top style="thin"/>
      <bottom style="thin">
        <color indexed="9"/>
      </bottom>
    </border>
    <border>
      <left>
        <color indexed="63"/>
      </left>
      <right style="thin">
        <color indexed="9"/>
      </right>
      <top style="thin"/>
      <bottom style="thin">
        <color indexed="9"/>
      </bottom>
    </border>
    <border>
      <left>
        <color indexed="63"/>
      </left>
      <right style="thin"/>
      <top>
        <color indexed="63"/>
      </top>
      <bottom style="thin"/>
    </border>
    <border>
      <left style="thin"/>
      <right style="thin">
        <color indexed="22"/>
      </right>
      <top>
        <color indexed="63"/>
      </top>
      <bottom style="thin"/>
    </border>
    <border>
      <left style="thin">
        <color indexed="22"/>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0" fillId="0" borderId="0" applyNumberForma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0" fillId="0" borderId="0" applyNumberFormat="0" applyFill="0" applyBorder="0" applyAlignment="0" applyProtection="0"/>
  </cellStyleXfs>
  <cellXfs count="499">
    <xf numFmtId="0" fontId="0" fillId="0" borderId="0" xfId="0" applyAlignment="1">
      <alignment/>
    </xf>
    <xf numFmtId="0" fontId="2" fillId="0" borderId="0" xfId="0" applyFont="1" applyAlignment="1">
      <alignment/>
    </xf>
    <xf numFmtId="9" fontId="3" fillId="0" borderId="0" xfId="22"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8"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19" fillId="0" borderId="0" xfId="0" applyFont="1" applyAlignment="1">
      <alignment/>
    </xf>
    <xf numFmtId="1" fontId="3" fillId="0" borderId="0" xfId="22" applyNumberFormat="1" applyFont="1" applyAlignment="1">
      <alignment/>
    </xf>
    <xf numFmtId="0" fontId="0" fillId="0" borderId="1" xfId="0" applyBorder="1" applyAlignment="1">
      <alignment/>
    </xf>
    <xf numFmtId="0" fontId="0" fillId="0" borderId="2" xfId="0" applyBorder="1" applyAlignment="1">
      <alignment/>
    </xf>
    <xf numFmtId="0" fontId="22" fillId="0" borderId="0" xfId="0" applyFont="1" applyAlignment="1">
      <alignment/>
    </xf>
    <xf numFmtId="0" fontId="23" fillId="0" borderId="0" xfId="0" applyFont="1" applyAlignment="1">
      <alignment/>
    </xf>
    <xf numFmtId="0" fontId="6" fillId="0" borderId="0" xfId="0" applyFont="1" applyAlignment="1">
      <alignment/>
    </xf>
    <xf numFmtId="0" fontId="0" fillId="0" borderId="3" xfId="0" applyBorder="1" applyAlignment="1">
      <alignment/>
    </xf>
    <xf numFmtId="0" fontId="9" fillId="2"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31" fillId="0" borderId="0" xfId="0" applyFont="1" applyAlignment="1">
      <alignment vertical="top"/>
    </xf>
    <xf numFmtId="0" fontId="6" fillId="0" borderId="0" xfId="0" applyFont="1" applyAlignment="1">
      <alignment vertical="top"/>
    </xf>
    <xf numFmtId="0" fontId="15" fillId="0" borderId="0" xfId="0" applyFont="1" applyAlignment="1">
      <alignment/>
    </xf>
    <xf numFmtId="0" fontId="17" fillId="0" borderId="0" xfId="0" applyFont="1" applyAlignment="1">
      <alignment/>
    </xf>
    <xf numFmtId="0" fontId="5" fillId="0" borderId="0" xfId="0" applyFont="1" applyAlignment="1">
      <alignment/>
    </xf>
    <xf numFmtId="3" fontId="6" fillId="0" borderId="0" xfId="0" applyNumberFormat="1" applyFont="1" applyAlignment="1">
      <alignment/>
    </xf>
    <xf numFmtId="0" fontId="32" fillId="0" borderId="0" xfId="0" applyFont="1" applyAlignment="1">
      <alignment/>
    </xf>
    <xf numFmtId="0" fontId="34" fillId="0" borderId="1" xfId="0" applyFont="1" applyBorder="1" applyAlignment="1">
      <alignment horizontal="center" vertical="top"/>
    </xf>
    <xf numFmtId="0" fontId="10" fillId="0" borderId="1" xfId="0" applyFont="1" applyBorder="1" applyAlignment="1">
      <alignment/>
    </xf>
    <xf numFmtId="0" fontId="13" fillId="0" borderId="1" xfId="0" applyFont="1" applyBorder="1" applyAlignment="1">
      <alignment horizontal="center" vertical="top"/>
    </xf>
    <xf numFmtId="0" fontId="10" fillId="3" borderId="1" xfId="0" applyFont="1" applyFill="1" applyBorder="1" applyAlignment="1">
      <alignment/>
    </xf>
    <xf numFmtId="0" fontId="10" fillId="0" borderId="5" xfId="0" applyFont="1" applyBorder="1" applyAlignment="1">
      <alignment/>
    </xf>
    <xf numFmtId="0" fontId="10" fillId="0" borderId="2" xfId="0" applyFont="1" applyBorder="1" applyAlignment="1">
      <alignment/>
    </xf>
    <xf numFmtId="0" fontId="10" fillId="0" borderId="6" xfId="0" applyFont="1" applyBorder="1" applyAlignment="1">
      <alignment/>
    </xf>
    <xf numFmtId="0" fontId="10" fillId="3" borderId="5" xfId="0" applyFont="1" applyFill="1" applyBorder="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xf>
    <xf numFmtId="0" fontId="10" fillId="0" borderId="8" xfId="0" applyFont="1" applyFill="1" applyBorder="1" applyAlignment="1">
      <alignment/>
    </xf>
    <xf numFmtId="0" fontId="10" fillId="0" borderId="6" xfId="0" applyNumberFormat="1" applyFont="1" applyFill="1" applyBorder="1" applyAlignment="1">
      <alignment/>
    </xf>
    <xf numFmtId="0" fontId="0" fillId="0" borderId="6" xfId="0" applyFill="1" applyBorder="1" applyAlignment="1">
      <alignment/>
    </xf>
    <xf numFmtId="0" fontId="6" fillId="0" borderId="0" xfId="0" applyFont="1" applyAlignment="1">
      <alignment horizontal="center" vertical="center" textRotation="90"/>
    </xf>
    <xf numFmtId="0" fontId="24" fillId="0" borderId="0" xfId="0" applyFont="1" applyAlignment="1">
      <alignment horizontal="center" vertical="center" textRotation="90"/>
    </xf>
    <xf numFmtId="0" fontId="13" fillId="0" borderId="2" xfId="0" applyFont="1" applyBorder="1" applyAlignment="1">
      <alignment horizontal="center" vertical="top"/>
    </xf>
    <xf numFmtId="0" fontId="9" fillId="4" borderId="9" xfId="0" applyFont="1" applyFill="1" applyBorder="1" applyAlignment="1">
      <alignment horizontal="center" vertical="center" textRotation="90" wrapText="1"/>
    </xf>
    <xf numFmtId="0" fontId="9" fillId="4" borderId="4" xfId="0" applyFont="1" applyFill="1" applyBorder="1" applyAlignment="1">
      <alignment horizontal="center" vertical="center" textRotation="90" wrapText="1"/>
    </xf>
    <xf numFmtId="0" fontId="10" fillId="0" borderId="10" xfId="0" applyFont="1" applyBorder="1" applyAlignment="1">
      <alignment/>
    </xf>
    <xf numFmtId="0" fontId="10" fillId="0" borderId="11" xfId="0" applyFont="1" applyBorder="1" applyAlignment="1">
      <alignment/>
    </xf>
    <xf numFmtId="0" fontId="36" fillId="4" borderId="4" xfId="0" applyFont="1" applyFill="1" applyBorder="1" applyAlignment="1">
      <alignment/>
    </xf>
    <xf numFmtId="171" fontId="36" fillId="4" borderId="4" xfId="0" applyNumberFormat="1" applyFont="1" applyFill="1" applyBorder="1" applyAlignment="1">
      <alignment/>
    </xf>
    <xf numFmtId="0" fontId="36" fillId="4" borderId="4" xfId="0" applyFont="1" applyFill="1" applyBorder="1" applyAlignment="1">
      <alignment horizontal="center" vertical="center" wrapText="1"/>
    </xf>
    <xf numFmtId="0" fontId="9" fillId="4" borderId="4" xfId="0" applyFont="1" applyFill="1" applyBorder="1" applyAlignment="1">
      <alignment horizontal="center" vertical="center"/>
    </xf>
    <xf numFmtId="0" fontId="9" fillId="4" borderId="12" xfId="0" applyFont="1" applyFill="1" applyBorder="1" applyAlignment="1">
      <alignment horizontal="center" vertical="center" wrapText="1"/>
    </xf>
    <xf numFmtId="1" fontId="9" fillId="4" borderId="13" xfId="22" applyNumberFormat="1" applyFont="1" applyFill="1" applyBorder="1" applyAlignment="1">
      <alignment horizontal="center" vertical="center" wrapText="1"/>
    </xf>
    <xf numFmtId="0" fontId="13" fillId="0" borderId="5" xfId="0" applyFont="1" applyBorder="1" applyAlignment="1">
      <alignment horizontal="center" vertical="top"/>
    </xf>
    <xf numFmtId="0" fontId="38" fillId="0" borderId="0" xfId="0" applyFont="1" applyAlignment="1">
      <alignment/>
    </xf>
    <xf numFmtId="14" fontId="0" fillId="0" borderId="0" xfId="0" applyNumberFormat="1" applyAlignment="1">
      <alignment/>
    </xf>
    <xf numFmtId="174" fontId="22" fillId="0" borderId="0" xfId="0" applyNumberFormat="1" applyFont="1" applyAlignment="1">
      <alignment/>
    </xf>
    <xf numFmtId="0" fontId="43" fillId="0" borderId="0" xfId="0" applyFont="1" applyBorder="1" applyAlignment="1">
      <alignment/>
    </xf>
    <xf numFmtId="174" fontId="0" fillId="0" borderId="2" xfId="0" applyNumberFormat="1" applyBorder="1" applyAlignment="1">
      <alignment/>
    </xf>
    <xf numFmtId="0" fontId="8" fillId="0" borderId="0" xfId="0" applyFont="1" applyAlignment="1">
      <alignment vertical="top"/>
    </xf>
    <xf numFmtId="2" fontId="39" fillId="0" borderId="0" xfId="0" applyNumberFormat="1" applyFont="1" applyFill="1" applyBorder="1" applyAlignment="1">
      <alignment horizontal="right" wrapText="1"/>
    </xf>
    <xf numFmtId="0" fontId="6" fillId="0" borderId="0" xfId="0" applyFont="1" applyBorder="1" applyAlignment="1">
      <alignment/>
    </xf>
    <xf numFmtId="0" fontId="28" fillId="0" borderId="0" xfId="0" applyFont="1" applyFill="1" applyBorder="1" applyAlignment="1">
      <alignment horizontal="center" vertical="center"/>
    </xf>
    <xf numFmtId="0" fontId="0" fillId="0" borderId="0" xfId="0" applyBorder="1" applyAlignment="1">
      <alignment horizontal="center"/>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xf>
    <xf numFmtId="174" fontId="25" fillId="0" borderId="0" xfId="0" applyNumberFormat="1" applyFont="1" applyAlignment="1">
      <alignment/>
    </xf>
    <xf numFmtId="0" fontId="22" fillId="0" borderId="0" xfId="0" applyFont="1" applyAlignment="1">
      <alignment textRotation="90" wrapText="1"/>
    </xf>
    <xf numFmtId="168" fontId="22" fillId="0" borderId="0" xfId="0" applyNumberFormat="1" applyFont="1" applyAlignment="1">
      <alignment/>
    </xf>
    <xf numFmtId="170" fontId="22" fillId="0" borderId="0" xfId="0" applyNumberFormat="1" applyFont="1" applyAlignment="1">
      <alignment/>
    </xf>
    <xf numFmtId="0" fontId="22" fillId="0" borderId="0" xfId="0" applyFont="1" applyAlignment="1">
      <alignment/>
    </xf>
    <xf numFmtId="0" fontId="8" fillId="0" borderId="0" xfId="0" applyNumberFormat="1" applyFont="1" applyBorder="1" applyAlignment="1">
      <alignment vertical="top"/>
    </xf>
    <xf numFmtId="170" fontId="15" fillId="0" borderId="0" xfId="0" applyNumberFormat="1" applyFont="1" applyAlignment="1">
      <alignment/>
    </xf>
    <xf numFmtId="0" fontId="15" fillId="0" borderId="0" xfId="0" applyNumberFormat="1" applyFont="1" applyAlignment="1">
      <alignment/>
    </xf>
    <xf numFmtId="14" fontId="14" fillId="4" borderId="4" xfId="0" applyNumberFormat="1" applyFont="1" applyFill="1" applyBorder="1" applyAlignment="1">
      <alignment horizontal="center" vertical="center" textRotation="90"/>
    </xf>
    <xf numFmtId="0" fontId="9" fillId="2" borderId="14" xfId="21" applyFont="1" applyFill="1" applyBorder="1" applyAlignment="1">
      <alignment horizontal="center" vertical="center" wrapText="1"/>
      <protection/>
    </xf>
    <xf numFmtId="0" fontId="2" fillId="0" borderId="0" xfId="0" applyFont="1" applyBorder="1" applyAlignment="1">
      <alignment/>
    </xf>
    <xf numFmtId="170" fontId="22" fillId="0" borderId="0" xfId="0" applyNumberFormat="1" applyFont="1" applyBorder="1" applyAlignment="1">
      <alignment/>
    </xf>
    <xf numFmtId="0" fontId="48" fillId="0" borderId="0" xfId="0" applyNumberFormat="1" applyFont="1" applyBorder="1" applyAlignment="1">
      <alignment horizontal="center" vertical="top"/>
    </xf>
    <xf numFmtId="0" fontId="49" fillId="0" borderId="0" xfId="0" applyFont="1" applyAlignment="1">
      <alignment vertical="top"/>
    </xf>
    <xf numFmtId="0" fontId="50" fillId="0" borderId="0" xfId="0" applyFont="1" applyFill="1" applyAlignment="1">
      <alignment/>
    </xf>
    <xf numFmtId="0" fontId="51" fillId="0" borderId="0" xfId="0" applyFont="1" applyFill="1" applyAlignment="1">
      <alignment/>
    </xf>
    <xf numFmtId="0" fontId="48" fillId="0" borderId="15" xfId="0" applyNumberFormat="1" applyFont="1" applyBorder="1" applyAlignment="1">
      <alignment horizontal="center" vertical="top"/>
    </xf>
    <xf numFmtId="0" fontId="52" fillId="0" borderId="0" xfId="0" applyNumberFormat="1" applyFont="1" applyAlignment="1">
      <alignment horizontal="center" vertical="top"/>
    </xf>
    <xf numFmtId="0" fontId="53" fillId="0" borderId="0" xfId="0" applyNumberFormat="1" applyFont="1" applyAlignment="1">
      <alignment horizontal="center" vertical="top"/>
    </xf>
    <xf numFmtId="0" fontId="53" fillId="0" borderId="0" xfId="0" applyFont="1" applyAlignment="1">
      <alignment horizontal="centerContinuous" vertical="top"/>
    </xf>
    <xf numFmtId="0" fontId="54" fillId="0" borderId="0" xfId="0" applyFont="1" applyAlignment="1">
      <alignment vertical="top"/>
    </xf>
    <xf numFmtId="0" fontId="55" fillId="0" borderId="0" xfId="0" applyFont="1" applyBorder="1" applyAlignment="1">
      <alignment/>
    </xf>
    <xf numFmtId="0" fontId="53" fillId="0" borderId="0" xfId="0" applyFont="1" applyAlignment="1">
      <alignment vertical="top"/>
    </xf>
    <xf numFmtId="0" fontId="56" fillId="0" borderId="1" xfId="0" applyFont="1" applyBorder="1" applyAlignment="1">
      <alignment/>
    </xf>
    <xf numFmtId="0" fontId="56" fillId="0" borderId="2" xfId="0" applyFont="1" applyBorder="1" applyAlignment="1">
      <alignment/>
    </xf>
    <xf numFmtId="0" fontId="51" fillId="0" borderId="2" xfId="0" applyFont="1" applyBorder="1" applyAlignment="1">
      <alignment/>
    </xf>
    <xf numFmtId="0" fontId="51" fillId="0" borderId="1" xfId="0" applyFont="1" applyBorder="1" applyAlignment="1">
      <alignment/>
    </xf>
    <xf numFmtId="0" fontId="57" fillId="0" borderId="0" xfId="0" applyFont="1" applyAlignment="1">
      <alignment vertical="top"/>
    </xf>
    <xf numFmtId="0" fontId="51" fillId="0" borderId="5" xfId="0" applyFont="1" applyBorder="1" applyAlignment="1">
      <alignment horizontal="center" vertical="top"/>
    </xf>
    <xf numFmtId="0" fontId="51" fillId="0" borderId="6" xfId="0" applyFont="1" applyBorder="1" applyAlignment="1">
      <alignment/>
    </xf>
    <xf numFmtId="0" fontId="51" fillId="0" borderId="1" xfId="0" applyFont="1" applyBorder="1" applyAlignment="1">
      <alignment horizontal="center" vertical="top"/>
    </xf>
    <xf numFmtId="0" fontId="51" fillId="0" borderId="16" xfId="0" applyFont="1" applyBorder="1" applyAlignment="1" applyProtection="1">
      <alignment horizontal="right" wrapText="1"/>
      <protection/>
    </xf>
    <xf numFmtId="0" fontId="58" fillId="0" borderId="0" xfId="0" applyFont="1" applyFill="1" applyAlignment="1">
      <alignment/>
    </xf>
    <xf numFmtId="0" fontId="2" fillId="0" borderId="0" xfId="20" applyFont="1" applyFill="1" applyAlignment="1">
      <alignment vertical="top"/>
      <protection/>
    </xf>
    <xf numFmtId="0" fontId="49" fillId="0" borderId="0" xfId="20" applyFont="1" applyFill="1">
      <alignment/>
      <protection/>
    </xf>
    <xf numFmtId="0" fontId="2" fillId="0" borderId="0" xfId="20" applyFont="1" applyFill="1">
      <alignment/>
      <protection/>
    </xf>
    <xf numFmtId="0" fontId="0" fillId="0" borderId="0" xfId="20">
      <alignment/>
      <protection/>
    </xf>
    <xf numFmtId="0" fontId="0" fillId="0" borderId="0" xfId="20" applyNumberFormat="1">
      <alignment/>
      <protection/>
    </xf>
    <xf numFmtId="0" fontId="36" fillId="4" borderId="4" xfId="20" applyFont="1" applyFill="1" applyBorder="1">
      <alignment/>
      <protection/>
    </xf>
    <xf numFmtId="0" fontId="36" fillId="4" borderId="4" xfId="20" applyNumberFormat="1" applyFont="1" applyFill="1" applyBorder="1">
      <alignment/>
      <protection/>
    </xf>
    <xf numFmtId="0" fontId="9" fillId="2" borderId="17" xfId="21" applyFont="1" applyFill="1" applyBorder="1" applyAlignment="1">
      <alignment horizontal="center" vertical="center" wrapText="1"/>
      <protection/>
    </xf>
    <xf numFmtId="0" fontId="15" fillId="0" borderId="1" xfId="0" applyFont="1" applyFill="1" applyBorder="1" applyAlignment="1">
      <alignment vertical="center"/>
    </xf>
    <xf numFmtId="0" fontId="63" fillId="0" borderId="1" xfId="0" applyFont="1" applyFill="1" applyBorder="1" applyAlignment="1">
      <alignment horizontal="center" vertical="center"/>
    </xf>
    <xf numFmtId="0" fontId="10" fillId="0" borderId="1" xfId="0" applyFont="1" applyBorder="1" applyAlignment="1">
      <alignment horizontal="center" vertical="center"/>
    </xf>
    <xf numFmtId="0" fontId="15" fillId="0" borderId="1" xfId="0" applyFont="1" applyFill="1" applyBorder="1" applyAlignment="1">
      <alignment horizontal="center" vertical="center"/>
    </xf>
    <xf numFmtId="0" fontId="0" fillId="0" borderId="0" xfId="0" applyAlignment="1">
      <alignment horizontal="right"/>
    </xf>
    <xf numFmtId="0" fontId="63" fillId="0" borderId="1" xfId="0" applyFont="1" applyFill="1" applyBorder="1" applyAlignment="1">
      <alignment horizontal="right" vertical="center"/>
    </xf>
    <xf numFmtId="0" fontId="64" fillId="0" borderId="1" xfId="0" applyFont="1" applyFill="1" applyBorder="1" applyAlignment="1">
      <alignment horizontal="center" vertical="center"/>
    </xf>
    <xf numFmtId="0" fontId="15" fillId="0" borderId="1" xfId="0" applyFont="1" applyFill="1" applyBorder="1" applyAlignment="1">
      <alignment horizontal="right" vertical="center"/>
    </xf>
    <xf numFmtId="0" fontId="66" fillId="0" borderId="1" xfId="0" applyFont="1" applyFill="1" applyBorder="1" applyAlignment="1">
      <alignment horizontal="center" vertical="center"/>
    </xf>
    <xf numFmtId="0" fontId="67" fillId="0" borderId="1" xfId="0" applyFont="1" applyFill="1" applyBorder="1" applyAlignment="1">
      <alignment horizontal="center" vertical="center" wrapText="1"/>
    </xf>
    <xf numFmtId="0" fontId="67" fillId="0" borderId="1" xfId="0" applyFont="1" applyFill="1" applyBorder="1" applyAlignment="1">
      <alignment vertical="center" wrapText="1"/>
    </xf>
    <xf numFmtId="0" fontId="67" fillId="0" borderId="1" xfId="0" applyFont="1" applyFill="1" applyBorder="1" applyAlignment="1">
      <alignment horizontal="right" vertical="center" wrapText="1"/>
    </xf>
    <xf numFmtId="0" fontId="15" fillId="0" borderId="2" xfId="0" applyFont="1" applyFill="1" applyBorder="1" applyAlignment="1">
      <alignment horizontal="center" vertical="center"/>
    </xf>
    <xf numFmtId="171" fontId="2" fillId="0" borderId="0" xfId="0" applyNumberFormat="1" applyFont="1" applyAlignment="1">
      <alignment/>
    </xf>
    <xf numFmtId="171" fontId="2" fillId="0" borderId="0" xfId="20" applyNumberFormat="1" applyFont="1" applyFill="1">
      <alignment/>
      <protection/>
    </xf>
    <xf numFmtId="0" fontId="22" fillId="4" borderId="14" xfId="0" applyFont="1" applyFill="1" applyBorder="1" applyAlignment="1">
      <alignment horizontal="center" vertical="center" textRotation="90" wrapText="1"/>
    </xf>
    <xf numFmtId="0" fontId="51" fillId="0" borderId="0" xfId="0" applyFont="1" applyBorder="1" applyAlignment="1">
      <alignment/>
    </xf>
    <xf numFmtId="0" fontId="41" fillId="0" borderId="0" xfId="0" applyFont="1" applyAlignment="1">
      <alignment/>
    </xf>
    <xf numFmtId="0" fontId="69" fillId="0" borderId="0" xfId="0" applyFont="1" applyFill="1" applyBorder="1" applyAlignment="1">
      <alignment horizontal="center"/>
    </xf>
    <xf numFmtId="0" fontId="49" fillId="0" borderId="0" xfId="0" applyFont="1" applyFill="1" applyAlignment="1">
      <alignment/>
    </xf>
    <xf numFmtId="0" fontId="4" fillId="0" borderId="0" xfId="0" applyFont="1" applyFill="1" applyBorder="1" applyAlignment="1">
      <alignment/>
    </xf>
    <xf numFmtId="0" fontId="17" fillId="4" borderId="13" xfId="0" applyFont="1" applyFill="1" applyBorder="1" applyAlignment="1">
      <alignment horizontal="center" vertical="center"/>
    </xf>
    <xf numFmtId="173" fontId="35" fillId="0" borderId="1" xfId="0" applyNumberFormat="1" applyFont="1" applyBorder="1" applyAlignment="1">
      <alignment horizontal="center" vertical="top"/>
    </xf>
    <xf numFmtId="0" fontId="0" fillId="0" borderId="1" xfId="0" applyBorder="1" applyAlignment="1">
      <alignment horizontal="center" vertical="top"/>
    </xf>
    <xf numFmtId="0" fontId="70" fillId="3" borderId="6" xfId="0" applyFont="1" applyFill="1" applyBorder="1" applyAlignment="1">
      <alignment/>
    </xf>
    <xf numFmtId="3" fontId="48" fillId="3" borderId="6" xfId="0" applyNumberFormat="1" applyFont="1" applyFill="1" applyBorder="1" applyAlignment="1">
      <alignment/>
    </xf>
    <xf numFmtId="173" fontId="71" fillId="0" borderId="1" xfId="0" applyNumberFormat="1" applyFont="1" applyBorder="1" applyAlignment="1">
      <alignment horizontal="center" vertical="top"/>
    </xf>
    <xf numFmtId="0" fontId="56" fillId="0" borderId="1" xfId="0" applyFont="1" applyBorder="1" applyAlignment="1">
      <alignment horizontal="center" vertical="top"/>
    </xf>
    <xf numFmtId="173" fontId="35" fillId="0" borderId="1" xfId="0" applyNumberFormat="1" applyFont="1" applyBorder="1" applyAlignment="1">
      <alignment/>
    </xf>
    <xf numFmtId="173" fontId="42" fillId="0" borderId="1" xfId="0" applyNumberFormat="1" applyFont="1" applyBorder="1" applyAlignment="1">
      <alignment/>
    </xf>
    <xf numFmtId="0" fontId="22" fillId="0" borderId="1" xfId="0" applyFont="1" applyBorder="1" applyAlignment="1">
      <alignment/>
    </xf>
    <xf numFmtId="0" fontId="14" fillId="0" borderId="4" xfId="0" applyFont="1" applyFill="1" applyBorder="1" applyAlignment="1">
      <alignment horizontal="justify"/>
    </xf>
    <xf numFmtId="169" fontId="36" fillId="0" borderId="9" xfId="0" applyNumberFormat="1" applyFont="1" applyFill="1" applyBorder="1" applyAlignment="1">
      <alignment horizontal="right" wrapText="1"/>
    </xf>
    <xf numFmtId="0" fontId="36" fillId="0" borderId="4" xfId="0" applyFont="1" applyFill="1" applyBorder="1" applyAlignment="1">
      <alignment horizontal="right" wrapText="1"/>
    </xf>
    <xf numFmtId="0" fontId="9" fillId="0" borderId="1" xfId="0" applyFont="1" applyBorder="1" applyAlignment="1">
      <alignment/>
    </xf>
    <xf numFmtId="0" fontId="14" fillId="4" borderId="4" xfId="0" applyFont="1" applyFill="1" applyBorder="1" applyAlignment="1">
      <alignment horizontal="justify"/>
    </xf>
    <xf numFmtId="3" fontId="36" fillId="4" borderId="9" xfId="0" applyNumberFormat="1" applyFont="1" applyFill="1" applyBorder="1" applyAlignment="1" applyProtection="1">
      <alignment/>
      <protection/>
    </xf>
    <xf numFmtId="0" fontId="2" fillId="0" borderId="1" xfId="0" applyFont="1" applyBorder="1" applyAlignment="1">
      <alignment/>
    </xf>
    <xf numFmtId="0" fontId="6" fillId="0" borderId="1" xfId="0" applyFont="1" applyBorder="1" applyAlignment="1">
      <alignment/>
    </xf>
    <xf numFmtId="0" fontId="73" fillId="0" borderId="18" xfId="0" applyFont="1" applyBorder="1" applyAlignment="1" applyProtection="1">
      <alignment wrapText="1"/>
      <protection/>
    </xf>
    <xf numFmtId="0" fontId="74" fillId="0" borderId="18" xfId="0" applyFont="1" applyBorder="1" applyAlignment="1" applyProtection="1">
      <alignment wrapText="1"/>
      <protection/>
    </xf>
    <xf numFmtId="173" fontId="56" fillId="0" borderId="2" xfId="0" applyNumberFormat="1" applyFont="1" applyBorder="1" applyAlignment="1" applyProtection="1">
      <alignment/>
      <protection/>
    </xf>
    <xf numFmtId="0" fontId="56" fillId="0" borderId="1" xfId="0" applyFont="1" applyBorder="1" applyAlignment="1" applyProtection="1">
      <alignment/>
      <protection/>
    </xf>
    <xf numFmtId="0" fontId="0" fillId="0" borderId="1" xfId="0" applyBorder="1" applyAlignment="1" applyProtection="1">
      <alignment/>
      <protection/>
    </xf>
    <xf numFmtId="173" fontId="35" fillId="0" borderId="2" xfId="0" applyNumberFormat="1" applyFont="1" applyBorder="1" applyAlignment="1" applyProtection="1">
      <alignment/>
      <protection/>
    </xf>
    <xf numFmtId="0" fontId="36" fillId="4" borderId="4" xfId="0" applyFont="1" applyFill="1" applyBorder="1" applyAlignment="1" applyProtection="1">
      <alignment/>
      <protection/>
    </xf>
    <xf numFmtId="3" fontId="36" fillId="4" borderId="4" xfId="0" applyNumberFormat="1" applyFont="1" applyFill="1" applyBorder="1" applyAlignment="1" applyProtection="1">
      <alignment/>
      <protection/>
    </xf>
    <xf numFmtId="0" fontId="73" fillId="0" borderId="16" xfId="0" applyFont="1" applyBorder="1" applyAlignment="1" applyProtection="1">
      <alignment wrapText="1"/>
      <protection/>
    </xf>
    <xf numFmtId="0" fontId="74" fillId="0" borderId="16" xfId="0" applyFont="1" applyBorder="1" applyAlignment="1" applyProtection="1">
      <alignment wrapText="1"/>
      <protection/>
    </xf>
    <xf numFmtId="173" fontId="72" fillId="0" borderId="1" xfId="0" applyNumberFormat="1" applyFont="1" applyBorder="1" applyAlignment="1" applyProtection="1">
      <alignment/>
      <protection/>
    </xf>
    <xf numFmtId="0" fontId="72" fillId="0" borderId="1" xfId="0" applyFont="1" applyBorder="1" applyAlignment="1" applyProtection="1">
      <alignment/>
      <protection/>
    </xf>
    <xf numFmtId="173" fontId="56" fillId="0" borderId="6" xfId="0" applyNumberFormat="1" applyFont="1" applyBorder="1" applyAlignment="1" applyProtection="1">
      <alignment wrapText="1"/>
      <protection/>
    </xf>
    <xf numFmtId="0" fontId="56" fillId="0" borderId="6" xfId="0" applyFont="1" applyBorder="1" applyAlignment="1" applyProtection="1">
      <alignment wrapText="1"/>
      <protection/>
    </xf>
    <xf numFmtId="173" fontId="56" fillId="0" borderId="1" xfId="0" applyNumberFormat="1" applyFont="1" applyBorder="1" applyAlignment="1" applyProtection="1">
      <alignment wrapText="1"/>
      <protection/>
    </xf>
    <xf numFmtId="0" fontId="56" fillId="0" borderId="1" xfId="0" applyFont="1" applyBorder="1" applyAlignment="1" applyProtection="1">
      <alignment wrapText="1"/>
      <protection/>
    </xf>
    <xf numFmtId="0" fontId="9" fillId="4" borderId="4" xfId="0" applyFont="1" applyFill="1" applyBorder="1" applyAlignment="1" applyProtection="1">
      <alignment horizontal="center" vertical="center" textRotation="90" wrapText="1"/>
      <protection/>
    </xf>
    <xf numFmtId="0" fontId="14" fillId="0" borderId="4" xfId="0" applyFont="1" applyFill="1" applyBorder="1" applyAlignment="1" applyProtection="1">
      <alignment horizontal="left"/>
      <protection/>
    </xf>
    <xf numFmtId="0" fontId="14" fillId="4" borderId="4" xfId="0" applyFont="1" applyFill="1" applyBorder="1" applyAlignment="1" applyProtection="1">
      <alignment/>
      <protection/>
    </xf>
    <xf numFmtId="0" fontId="29" fillId="4" borderId="4" xfId="0" applyFont="1" applyFill="1" applyBorder="1" applyAlignment="1">
      <alignment horizontal="center" vertical="center"/>
    </xf>
    <xf numFmtId="0" fontId="37" fillId="0" borderId="15" xfId="0" applyFont="1" applyBorder="1" applyAlignment="1">
      <alignment horizontal="center" vertical="top"/>
    </xf>
    <xf numFmtId="0" fontId="76" fillId="0" borderId="16" xfId="0" applyFont="1" applyBorder="1" applyAlignment="1" applyProtection="1">
      <alignment horizontal="center" wrapText="1"/>
      <protection/>
    </xf>
    <xf numFmtId="0" fontId="75" fillId="0" borderId="19" xfId="0" applyFont="1" applyFill="1" applyBorder="1" applyAlignment="1">
      <alignment horizontal="center" wrapText="1"/>
    </xf>
    <xf numFmtId="0" fontId="77" fillId="0" borderId="0" xfId="0" applyFont="1" applyAlignment="1">
      <alignment horizontal="center"/>
    </xf>
    <xf numFmtId="0" fontId="78" fillId="0" borderId="0" xfId="0" applyFont="1" applyAlignment="1">
      <alignment horizontal="center"/>
    </xf>
    <xf numFmtId="9" fontId="78" fillId="0" borderId="0" xfId="22" applyFont="1" applyAlignment="1">
      <alignment horizontal="center"/>
    </xf>
    <xf numFmtId="3" fontId="78" fillId="0" borderId="0" xfId="0" applyNumberFormat="1" applyFont="1" applyAlignment="1">
      <alignment horizontal="center"/>
    </xf>
    <xf numFmtId="1" fontId="78" fillId="0" borderId="0" xfId="0" applyNumberFormat="1" applyFont="1" applyAlignment="1">
      <alignment horizontal="center"/>
    </xf>
    <xf numFmtId="0" fontId="29" fillId="4" borderId="4" xfId="0" applyFont="1" applyFill="1" applyBorder="1" applyAlignment="1">
      <alignment horizontal="center" vertical="center" textRotation="90"/>
    </xf>
    <xf numFmtId="0" fontId="16" fillId="4" borderId="4" xfId="0" applyFont="1" applyFill="1" applyBorder="1" applyAlignment="1" applyProtection="1">
      <alignment horizontal="center" vertical="center"/>
      <protection/>
    </xf>
    <xf numFmtId="0" fontId="16" fillId="4" borderId="4" xfId="0" applyFont="1" applyFill="1" applyBorder="1" applyAlignment="1">
      <alignment horizontal="center" vertical="center" wrapText="1"/>
    </xf>
    <xf numFmtId="169" fontId="22" fillId="0" borderId="1" xfId="0" applyNumberFormat="1" applyFont="1" applyBorder="1" applyAlignment="1">
      <alignment/>
    </xf>
    <xf numFmtId="167" fontId="39" fillId="0" borderId="0" xfId="15" applyFont="1" applyFill="1" applyBorder="1" applyAlignment="1">
      <alignment horizontal="left" wrapText="1"/>
    </xf>
    <xf numFmtId="0" fontId="14" fillId="0" borderId="0" xfId="0" applyFont="1" applyBorder="1" applyAlignment="1">
      <alignment/>
    </xf>
    <xf numFmtId="0" fontId="14" fillId="0" borderId="20" xfId="0" applyFont="1" applyBorder="1" applyAlignment="1">
      <alignment/>
    </xf>
    <xf numFmtId="0" fontId="6" fillId="0" borderId="20" xfId="0" applyFont="1" applyBorder="1" applyAlignment="1">
      <alignment/>
    </xf>
    <xf numFmtId="0" fontId="58" fillId="3" borderId="0" xfId="0" applyFont="1" applyFill="1" applyAlignment="1">
      <alignment/>
    </xf>
    <xf numFmtId="0" fontId="82" fillId="0" borderId="1" xfId="0" applyFont="1" applyBorder="1" applyAlignment="1">
      <alignment/>
    </xf>
    <xf numFmtId="169" fontId="0" fillId="0" borderId="0" xfId="0" applyNumberFormat="1" applyAlignment="1">
      <alignment/>
    </xf>
    <xf numFmtId="0" fontId="0" fillId="0" borderId="0" xfId="0" applyFont="1" applyAlignment="1">
      <alignment/>
    </xf>
    <xf numFmtId="0" fontId="10" fillId="0" borderId="0" xfId="0" applyFont="1" applyAlignment="1">
      <alignment/>
    </xf>
    <xf numFmtId="0" fontId="88" fillId="4" borderId="1" xfId="0" applyNumberFormat="1" applyFont="1" applyFill="1" applyBorder="1" applyAlignment="1">
      <alignment horizontal="center" vertical="center"/>
    </xf>
    <xf numFmtId="0" fontId="92" fillId="0" borderId="0" xfId="0" applyFont="1" applyAlignment="1">
      <alignment/>
    </xf>
    <xf numFmtId="0" fontId="27" fillId="0" borderId="21" xfId="0" applyFont="1" applyBorder="1" applyAlignment="1" applyProtection="1">
      <alignment vertical="top" wrapText="1"/>
      <protection/>
    </xf>
    <xf numFmtId="0" fontId="27" fillId="0" borderId="2" xfId="0" applyFont="1" applyBorder="1" applyAlignment="1" applyProtection="1">
      <alignment vertical="top" wrapText="1"/>
      <protection/>
    </xf>
    <xf numFmtId="0" fontId="34" fillId="0" borderId="21" xfId="0" applyFont="1" applyBorder="1" applyAlignment="1">
      <alignment vertical="top"/>
    </xf>
    <xf numFmtId="0" fontId="34" fillId="0" borderId="2" xfId="0" applyFont="1" applyBorder="1" applyAlignment="1">
      <alignment vertical="top"/>
    </xf>
    <xf numFmtId="0" fontId="33" fillId="0" borderId="22" xfId="0" applyNumberFormat="1" applyFont="1" applyBorder="1" applyAlignment="1">
      <alignment vertical="center" wrapText="1"/>
    </xf>
    <xf numFmtId="0" fontId="33" fillId="0" borderId="7" xfId="0" applyNumberFormat="1" applyFont="1" applyBorder="1" applyAlignment="1">
      <alignment vertical="center" wrapText="1"/>
    </xf>
    <xf numFmtId="0" fontId="54" fillId="0" borderId="0" xfId="0" applyNumberFormat="1" applyFont="1" applyBorder="1" applyAlignment="1">
      <alignment horizontal="right" wrapText="1"/>
    </xf>
    <xf numFmtId="0" fontId="94" fillId="0" borderId="0" xfId="0" applyFont="1" applyAlignment="1">
      <alignment/>
    </xf>
    <xf numFmtId="0" fontId="51" fillId="0" borderId="3" xfId="0" applyFont="1" applyBorder="1" applyAlignment="1" applyProtection="1">
      <alignment wrapText="1"/>
      <protection/>
    </xf>
    <xf numFmtId="0" fontId="14" fillId="0" borderId="20" xfId="0" applyFont="1" applyBorder="1" applyAlignment="1">
      <alignment vertical="top"/>
    </xf>
    <xf numFmtId="0" fontId="14" fillId="0" borderId="0" xfId="0" applyFont="1" applyBorder="1" applyAlignment="1">
      <alignment vertical="top"/>
    </xf>
    <xf numFmtId="0" fontId="51" fillId="0" borderId="23" xfId="0" applyFont="1" applyBorder="1" applyAlignment="1">
      <alignment/>
    </xf>
    <xf numFmtId="1" fontId="104" fillId="0" borderId="0" xfId="0" applyNumberFormat="1" applyFont="1" applyAlignment="1">
      <alignment horizontal="left"/>
    </xf>
    <xf numFmtId="169" fontId="0" fillId="0" borderId="1" xfId="0" applyNumberFormat="1" applyBorder="1" applyAlignment="1" applyProtection="1">
      <alignment/>
      <protection/>
    </xf>
    <xf numFmtId="171" fontId="9" fillId="0" borderId="24" xfId="0" applyNumberFormat="1" applyFont="1" applyBorder="1" applyAlignment="1">
      <alignment/>
    </xf>
    <xf numFmtId="171" fontId="9" fillId="0" borderId="25" xfId="0" applyNumberFormat="1" applyFont="1" applyBorder="1" applyAlignment="1">
      <alignment/>
    </xf>
    <xf numFmtId="0" fontId="9" fillId="0" borderId="26" xfId="0" applyFont="1" applyBorder="1" applyAlignment="1">
      <alignment/>
    </xf>
    <xf numFmtId="171" fontId="9" fillId="0" borderId="27" xfId="0" applyNumberFormat="1" applyFont="1" applyBorder="1" applyAlignment="1">
      <alignment/>
    </xf>
    <xf numFmtId="171" fontId="9" fillId="0" borderId="28" xfId="0" applyNumberFormat="1" applyFont="1" applyBorder="1" applyAlignment="1">
      <alignment/>
    </xf>
    <xf numFmtId="0" fontId="9" fillId="0" borderId="29" xfId="0" applyFont="1" applyBorder="1" applyAlignment="1">
      <alignment/>
    </xf>
    <xf numFmtId="171" fontId="9" fillId="0" borderId="30" xfId="0" applyNumberFormat="1" applyFont="1" applyBorder="1" applyAlignment="1">
      <alignment/>
    </xf>
    <xf numFmtId="171" fontId="9" fillId="0" borderId="31" xfId="0" applyNumberFormat="1" applyFont="1" applyBorder="1" applyAlignment="1">
      <alignment/>
    </xf>
    <xf numFmtId="171" fontId="9" fillId="0" borderId="32" xfId="0" applyNumberFormat="1" applyFont="1" applyBorder="1" applyAlignment="1">
      <alignment/>
    </xf>
    <xf numFmtId="0" fontId="36" fillId="0" borderId="4" xfId="0" applyFont="1" applyBorder="1" applyAlignment="1">
      <alignment/>
    </xf>
    <xf numFmtId="0" fontId="9" fillId="0" borderId="33" xfId="0" applyFont="1" applyBorder="1" applyAlignment="1">
      <alignment/>
    </xf>
    <xf numFmtId="171" fontId="9" fillId="0" borderId="34" xfId="0" applyNumberFormat="1" applyFont="1" applyBorder="1" applyAlignment="1">
      <alignment/>
    </xf>
    <xf numFmtId="0" fontId="9" fillId="0" borderId="35" xfId="0" applyFont="1" applyBorder="1" applyAlignment="1">
      <alignment/>
    </xf>
    <xf numFmtId="0" fontId="9" fillId="0" borderId="36" xfId="0" applyFont="1" applyBorder="1" applyAlignment="1">
      <alignment/>
    </xf>
    <xf numFmtId="0" fontId="36" fillId="4" borderId="4" xfId="20" applyFont="1" applyFill="1" applyBorder="1" applyAlignment="1">
      <alignment horizontal="center" vertical="center" wrapText="1"/>
      <protection/>
    </xf>
    <xf numFmtId="0" fontId="36" fillId="4" borderId="4" xfId="20" applyFont="1" applyFill="1" applyBorder="1" applyAlignment="1">
      <alignment horizontal="center" vertical="center" textRotation="90" wrapText="1"/>
      <protection/>
    </xf>
    <xf numFmtId="0" fontId="9" fillId="0" borderId="26" xfId="20" applyFont="1" applyBorder="1">
      <alignment/>
      <protection/>
    </xf>
    <xf numFmtId="171" fontId="9" fillId="0" borderId="34" xfId="20" applyNumberFormat="1" applyFont="1" applyBorder="1">
      <alignment/>
      <protection/>
    </xf>
    <xf numFmtId="171" fontId="9" fillId="0" borderId="24" xfId="20" applyNumberFormat="1" applyFont="1" applyBorder="1">
      <alignment/>
      <protection/>
    </xf>
    <xf numFmtId="171" fontId="9" fillId="0" borderId="28" xfId="20" applyNumberFormat="1" applyFont="1" applyBorder="1">
      <alignment/>
      <protection/>
    </xf>
    <xf numFmtId="0" fontId="9" fillId="0" borderId="29" xfId="20" applyFont="1" applyBorder="1">
      <alignment/>
      <protection/>
    </xf>
    <xf numFmtId="0" fontId="9" fillId="0" borderId="30" xfId="20" applyFont="1" applyBorder="1">
      <alignment/>
      <protection/>
    </xf>
    <xf numFmtId="171" fontId="9" fillId="0" borderId="31" xfId="20" applyNumberFormat="1" applyFont="1" applyBorder="1">
      <alignment/>
      <protection/>
    </xf>
    <xf numFmtId="171" fontId="9" fillId="0" borderId="32" xfId="20" applyNumberFormat="1" applyFont="1" applyBorder="1">
      <alignment/>
      <protection/>
    </xf>
    <xf numFmtId="0" fontId="9" fillId="0" borderId="4" xfId="0" applyFont="1" applyBorder="1" applyAlignment="1">
      <alignment/>
    </xf>
    <xf numFmtId="0" fontId="9" fillId="0" borderId="37" xfId="0" applyFont="1" applyBorder="1" applyAlignment="1">
      <alignment/>
    </xf>
    <xf numFmtId="171" fontId="9" fillId="0" borderId="38" xfId="0" applyNumberFormat="1" applyFont="1" applyBorder="1" applyAlignment="1">
      <alignment/>
    </xf>
    <xf numFmtId="171" fontId="9" fillId="0" borderId="39" xfId="0" applyNumberFormat="1" applyFont="1" applyBorder="1" applyAlignment="1">
      <alignment/>
    </xf>
    <xf numFmtId="171" fontId="9" fillId="0" borderId="35" xfId="0" applyNumberFormat="1" applyFont="1" applyBorder="1" applyAlignment="1">
      <alignment/>
    </xf>
    <xf numFmtId="171" fontId="9" fillId="0" borderId="36" xfId="0" applyNumberFormat="1" applyFont="1" applyBorder="1" applyAlignment="1">
      <alignment/>
    </xf>
    <xf numFmtId="171" fontId="9" fillId="0" borderId="10" xfId="0" applyNumberFormat="1" applyFont="1" applyBorder="1" applyAlignment="1">
      <alignment/>
    </xf>
    <xf numFmtId="0" fontId="36" fillId="0" borderId="4" xfId="0" applyNumberFormat="1" applyFont="1" applyBorder="1" applyAlignment="1">
      <alignment/>
    </xf>
    <xf numFmtId="171" fontId="9" fillId="0" borderId="40" xfId="0" applyNumberFormat="1" applyFont="1" applyBorder="1" applyAlignment="1">
      <alignment/>
    </xf>
    <xf numFmtId="3" fontId="14" fillId="4" borderId="4" xfId="0" applyNumberFormat="1" applyFont="1" applyFill="1" applyBorder="1" applyAlignment="1">
      <alignment/>
    </xf>
    <xf numFmtId="3" fontId="36" fillId="4" borderId="4" xfId="0" applyNumberFormat="1" applyFont="1" applyFill="1" applyBorder="1" applyAlignment="1">
      <alignment/>
    </xf>
    <xf numFmtId="0" fontId="9" fillId="4" borderId="14" xfId="0" applyFont="1" applyFill="1" applyBorder="1" applyAlignment="1">
      <alignment horizontal="center" vertical="center" textRotation="90" wrapText="1"/>
    </xf>
    <xf numFmtId="171" fontId="9" fillId="0" borderId="41" xfId="0" applyNumberFormat="1" applyFont="1" applyBorder="1" applyAlignment="1">
      <alignment/>
    </xf>
    <xf numFmtId="171" fontId="9" fillId="0" borderId="42" xfId="0" applyNumberFormat="1" applyFont="1" applyBorder="1" applyAlignment="1">
      <alignment/>
    </xf>
    <xf numFmtId="171" fontId="9" fillId="0" borderId="14" xfId="0" applyNumberFormat="1" applyFont="1" applyBorder="1" applyAlignment="1">
      <alignment/>
    </xf>
    <xf numFmtId="0" fontId="36" fillId="4" borderId="4" xfId="0" applyFont="1" applyFill="1" applyBorder="1" applyAlignment="1">
      <alignment/>
    </xf>
    <xf numFmtId="0" fontId="36" fillId="4" borderId="4" xfId="0" applyNumberFormat="1" applyFont="1" applyFill="1" applyBorder="1" applyAlignment="1">
      <alignment/>
    </xf>
    <xf numFmtId="0" fontId="36" fillId="4" borderId="43" xfId="0" applyNumberFormat="1" applyFont="1" applyFill="1" applyBorder="1" applyAlignment="1">
      <alignment/>
    </xf>
    <xf numFmtId="3" fontId="75" fillId="0" borderId="31" xfId="0" applyNumberFormat="1" applyFont="1" applyFill="1" applyBorder="1" applyAlignment="1">
      <alignment horizontal="right" wrapText="1"/>
    </xf>
    <xf numFmtId="3" fontId="75" fillId="0" borderId="44" xfId="0" applyNumberFormat="1" applyFont="1" applyFill="1" applyBorder="1" applyAlignment="1">
      <alignment horizontal="right" wrapText="1"/>
    </xf>
    <xf numFmtId="3" fontId="75" fillId="0" borderId="45" xfId="0" applyNumberFormat="1" applyFont="1" applyFill="1" applyBorder="1" applyAlignment="1">
      <alignment horizontal="right" wrapText="1"/>
    </xf>
    <xf numFmtId="3" fontId="37" fillId="0" borderId="26" xfId="0" applyNumberFormat="1" applyFont="1" applyFill="1" applyBorder="1" applyAlignment="1">
      <alignment horizontal="right"/>
    </xf>
    <xf numFmtId="3" fontId="75" fillId="0" borderId="46" xfId="0" applyNumberFormat="1" applyFont="1" applyFill="1" applyBorder="1" applyAlignment="1">
      <alignment horizontal="right" wrapText="1"/>
    </xf>
    <xf numFmtId="3" fontId="75" fillId="0" borderId="47" xfId="0" applyNumberFormat="1" applyFont="1" applyFill="1" applyBorder="1" applyAlignment="1">
      <alignment horizontal="right" wrapText="1"/>
    </xf>
    <xf numFmtId="3" fontId="75" fillId="0" borderId="48" xfId="0" applyNumberFormat="1" applyFont="1" applyFill="1" applyBorder="1" applyAlignment="1">
      <alignment horizontal="right" wrapText="1"/>
    </xf>
    <xf numFmtId="3" fontId="37" fillId="4" borderId="4" xfId="0" applyNumberFormat="1" applyFont="1" applyFill="1" applyBorder="1" applyAlignment="1">
      <alignment horizontal="right"/>
    </xf>
    <xf numFmtId="168" fontId="75" fillId="0" borderId="26" xfId="0" applyNumberFormat="1" applyFont="1" applyBorder="1" applyAlignment="1">
      <alignment horizontal="left"/>
    </xf>
    <xf numFmtId="168" fontId="75" fillId="0" borderId="29" xfId="0" applyNumberFormat="1" applyFont="1" applyBorder="1" applyAlignment="1">
      <alignment horizontal="left"/>
    </xf>
    <xf numFmtId="168" fontId="75" fillId="0" borderId="49" xfId="0" applyNumberFormat="1" applyFont="1" applyBorder="1" applyAlignment="1">
      <alignment horizontal="left"/>
    </xf>
    <xf numFmtId="0" fontId="29" fillId="4" borderId="4" xfId="0" applyFont="1" applyFill="1" applyBorder="1" applyAlignment="1">
      <alignment horizontal="left"/>
    </xf>
    <xf numFmtId="0" fontId="16" fillId="4" borderId="4" xfId="0" applyFont="1" applyFill="1" applyBorder="1" applyAlignment="1">
      <alignment horizontal="center"/>
    </xf>
    <xf numFmtId="0" fontId="16" fillId="4" borderId="50" xfId="0" applyFont="1" applyFill="1" applyBorder="1" applyAlignment="1">
      <alignment horizontal="center" vertical="center"/>
    </xf>
    <xf numFmtId="0" fontId="16" fillId="4" borderId="50" xfId="0" applyFont="1" applyFill="1" applyBorder="1" applyAlignment="1">
      <alignment horizontal="center"/>
    </xf>
    <xf numFmtId="0" fontId="16" fillId="4" borderId="13" xfId="0" applyFont="1" applyFill="1" applyBorder="1" applyAlignment="1">
      <alignment horizontal="center" vertical="center"/>
    </xf>
    <xf numFmtId="168" fontId="16" fillId="0" borderId="26" xfId="0" applyNumberFormat="1" applyFont="1" applyBorder="1" applyAlignment="1">
      <alignment horizontal="left"/>
    </xf>
    <xf numFmtId="0" fontId="9" fillId="0" borderId="38" xfId="0" applyFont="1" applyBorder="1" applyAlignment="1">
      <alignment/>
    </xf>
    <xf numFmtId="0" fontId="9" fillId="0" borderId="39" xfId="0" applyFont="1" applyBorder="1" applyAlignment="1">
      <alignment/>
    </xf>
    <xf numFmtId="168" fontId="16" fillId="0" borderId="29" xfId="0" applyNumberFormat="1" applyFont="1" applyBorder="1" applyAlignment="1">
      <alignment horizontal="left"/>
    </xf>
    <xf numFmtId="0" fontId="9" fillId="0" borderId="30" xfId="0" applyFont="1" applyBorder="1" applyAlignment="1">
      <alignment/>
    </xf>
    <xf numFmtId="0" fontId="9" fillId="0" borderId="31" xfId="0" applyFont="1" applyBorder="1" applyAlignment="1">
      <alignment/>
    </xf>
    <xf numFmtId="168" fontId="16" fillId="0" borderId="49" xfId="0" applyNumberFormat="1" applyFont="1" applyBorder="1" applyAlignment="1">
      <alignment horizontal="left"/>
    </xf>
    <xf numFmtId="0" fontId="9" fillId="0" borderId="51" xfId="0" applyFont="1" applyBorder="1" applyAlignment="1">
      <alignment/>
    </xf>
    <xf numFmtId="0" fontId="9" fillId="0" borderId="52" xfId="0" applyFont="1" applyBorder="1" applyAlignment="1">
      <alignment/>
    </xf>
    <xf numFmtId="0" fontId="14" fillId="4" borderId="14" xfId="0" applyFont="1" applyFill="1" applyBorder="1" applyAlignment="1">
      <alignment horizontal="center"/>
    </xf>
    <xf numFmtId="0" fontId="106" fillId="4" borderId="43" xfId="0" applyFont="1" applyFill="1" applyBorder="1" applyAlignment="1">
      <alignment horizontal="left"/>
    </xf>
    <xf numFmtId="0" fontId="16" fillId="0" borderId="29" xfId="0" applyFont="1" applyFill="1" applyBorder="1" applyAlignment="1">
      <alignment horizontal="justify"/>
    </xf>
    <xf numFmtId="169" fontId="9" fillId="0" borderId="53" xfId="0" applyNumberFormat="1" applyFont="1" applyFill="1" applyBorder="1" applyAlignment="1">
      <alignment horizontal="right" wrapText="1"/>
    </xf>
    <xf numFmtId="169" fontId="9" fillId="0" borderId="30" xfId="0" applyNumberFormat="1" applyFont="1" applyFill="1" applyBorder="1" applyAlignment="1">
      <alignment horizontal="right" wrapText="1"/>
    </xf>
    <xf numFmtId="169" fontId="9" fillId="0" borderId="31" xfId="0" applyNumberFormat="1" applyFont="1" applyFill="1" applyBorder="1" applyAlignment="1">
      <alignment horizontal="right" wrapText="1"/>
    </xf>
    <xf numFmtId="169" fontId="9" fillId="0" borderId="32" xfId="0" applyNumberFormat="1" applyFont="1" applyFill="1" applyBorder="1" applyAlignment="1">
      <alignment horizontal="right" wrapText="1"/>
    </xf>
    <xf numFmtId="0" fontId="9" fillId="4" borderId="4" xfId="0" applyFont="1" applyFill="1" applyBorder="1" applyAlignment="1" applyProtection="1">
      <alignment horizontal="center" vertical="center" wrapText="1"/>
      <protection/>
    </xf>
    <xf numFmtId="0" fontId="9" fillId="4" borderId="9" xfId="0" applyFont="1" applyFill="1" applyBorder="1" applyAlignment="1" applyProtection="1">
      <alignment horizontal="center" vertical="center" textRotation="90" wrapText="1"/>
      <protection/>
    </xf>
    <xf numFmtId="0" fontId="22" fillId="0" borderId="54" xfId="0" applyFont="1" applyFill="1" applyBorder="1" applyAlignment="1" applyProtection="1">
      <alignment horizontal="left" wrapText="1"/>
      <protection/>
    </xf>
    <xf numFmtId="169" fontId="22" fillId="0" borderId="55" xfId="0" applyNumberFormat="1" applyFont="1" applyFill="1" applyBorder="1" applyAlignment="1" applyProtection="1">
      <alignment horizontal="right" wrapText="1"/>
      <protection/>
    </xf>
    <xf numFmtId="169" fontId="22" fillId="0" borderId="56" xfId="0" applyNumberFormat="1" applyFont="1" applyFill="1" applyBorder="1" applyAlignment="1" applyProtection="1">
      <alignment horizontal="right" wrapText="1"/>
      <protection/>
    </xf>
    <xf numFmtId="169" fontId="22" fillId="0" borderId="47" xfId="0" applyNumberFormat="1" applyFont="1" applyFill="1" applyBorder="1" applyAlignment="1" applyProtection="1">
      <alignment horizontal="right" wrapText="1"/>
      <protection/>
    </xf>
    <xf numFmtId="169" fontId="22" fillId="0" borderId="57" xfId="0" applyNumberFormat="1" applyFont="1" applyFill="1" applyBorder="1" applyAlignment="1" applyProtection="1">
      <alignment horizontal="right" wrapText="1"/>
      <protection/>
    </xf>
    <xf numFmtId="0" fontId="36" fillId="0" borderId="4" xfId="0" applyFont="1" applyFill="1" applyBorder="1" applyAlignment="1" applyProtection="1">
      <alignment horizontal="left" wrapText="1"/>
      <protection/>
    </xf>
    <xf numFmtId="0" fontId="36" fillId="0" borderId="9" xfId="0" applyFont="1" applyFill="1" applyBorder="1" applyAlignment="1" applyProtection="1">
      <alignment horizontal="right" wrapText="1"/>
      <protection/>
    </xf>
    <xf numFmtId="0" fontId="36" fillId="0" borderId="4" xfId="0" applyFont="1" applyFill="1" applyBorder="1" applyAlignment="1" applyProtection="1">
      <alignment horizontal="right" wrapText="1"/>
      <protection/>
    </xf>
    <xf numFmtId="0" fontId="36" fillId="0" borderId="4" xfId="0" applyNumberFormat="1" applyFont="1" applyFill="1" applyBorder="1" applyAlignment="1" applyProtection="1">
      <alignment horizontal="right" wrapText="1"/>
      <protection/>
    </xf>
    <xf numFmtId="0" fontId="16" fillId="0" borderId="33" xfId="0" applyFont="1" applyFill="1" applyBorder="1" applyAlignment="1" applyProtection="1">
      <alignment horizontal="left"/>
      <protection/>
    </xf>
    <xf numFmtId="169" fontId="9" fillId="0" borderId="34" xfId="0" applyNumberFormat="1" applyFont="1" applyFill="1" applyBorder="1" applyAlignment="1" applyProtection="1">
      <alignment horizontal="right" wrapText="1"/>
      <protection/>
    </xf>
    <xf numFmtId="169" fontId="9" fillId="0" borderId="24" xfId="0" applyNumberFormat="1" applyFont="1" applyFill="1" applyBorder="1" applyAlignment="1" applyProtection="1">
      <alignment horizontal="right" wrapText="1"/>
      <protection/>
    </xf>
    <xf numFmtId="169" fontId="9" fillId="0" borderId="44" xfId="0" applyNumberFormat="1" applyFont="1" applyFill="1" applyBorder="1" applyAlignment="1" applyProtection="1">
      <alignment horizontal="right" wrapText="1"/>
      <protection/>
    </xf>
    <xf numFmtId="169" fontId="9" fillId="0" borderId="25" xfId="0" applyNumberFormat="1" applyFont="1" applyFill="1" applyBorder="1" applyAlignment="1" applyProtection="1">
      <alignment horizontal="right" wrapText="1"/>
      <protection/>
    </xf>
    <xf numFmtId="0" fontId="16" fillId="0" borderId="29" xfId="0" applyFont="1" applyFill="1" applyBorder="1" applyAlignment="1" applyProtection="1">
      <alignment horizontal="left"/>
      <protection/>
    </xf>
    <xf numFmtId="169" fontId="9" fillId="0" borderId="30" xfId="0" applyNumberFormat="1" applyFont="1" applyFill="1" applyBorder="1" applyAlignment="1" applyProtection="1">
      <alignment horizontal="right" wrapText="1"/>
      <protection/>
    </xf>
    <xf numFmtId="169" fontId="9" fillId="0" borderId="31" xfId="0" applyNumberFormat="1" applyFont="1" applyFill="1" applyBorder="1" applyAlignment="1" applyProtection="1">
      <alignment horizontal="right" wrapText="1"/>
      <protection/>
    </xf>
    <xf numFmtId="169" fontId="9" fillId="0" borderId="46" xfId="0" applyNumberFormat="1" applyFont="1" applyFill="1" applyBorder="1" applyAlignment="1" applyProtection="1">
      <alignment horizontal="right" wrapText="1"/>
      <protection/>
    </xf>
    <xf numFmtId="169" fontId="9" fillId="0" borderId="32" xfId="0" applyNumberFormat="1" applyFont="1" applyFill="1" applyBorder="1" applyAlignment="1" applyProtection="1">
      <alignment horizontal="right" wrapText="1"/>
      <protection/>
    </xf>
    <xf numFmtId="0" fontId="16" fillId="0" borderId="49" xfId="0" applyFont="1" applyFill="1" applyBorder="1" applyAlignment="1" applyProtection="1">
      <alignment horizontal="left"/>
      <protection/>
    </xf>
    <xf numFmtId="0" fontId="9" fillId="0" borderId="29" xfId="0" applyFont="1" applyFill="1" applyBorder="1" applyAlignment="1" applyProtection="1">
      <alignment horizontal="left" wrapText="1"/>
      <protection/>
    </xf>
    <xf numFmtId="169" fontId="9" fillId="0" borderId="55" xfId="0" applyNumberFormat="1" applyFont="1" applyFill="1" applyBorder="1" applyAlignment="1" applyProtection="1">
      <alignment horizontal="right" wrapText="1"/>
      <protection/>
    </xf>
    <xf numFmtId="169" fontId="9" fillId="0" borderId="56" xfId="0" applyNumberFormat="1" applyFont="1" applyFill="1" applyBorder="1" applyAlignment="1" applyProtection="1">
      <alignment horizontal="right" wrapText="1"/>
      <protection/>
    </xf>
    <xf numFmtId="169" fontId="9" fillId="0" borderId="57" xfId="0" applyNumberFormat="1" applyFont="1" applyFill="1" applyBorder="1" applyAlignment="1" applyProtection="1">
      <alignment horizontal="right" wrapText="1"/>
      <protection/>
    </xf>
    <xf numFmtId="0" fontId="36" fillId="0" borderId="4" xfId="0" applyFont="1" applyFill="1" applyBorder="1" applyAlignment="1" applyProtection="1">
      <alignment horizontal="right" wrapText="1"/>
      <protection/>
    </xf>
    <xf numFmtId="0" fontId="14" fillId="0" borderId="4" xfId="0" applyFont="1" applyFill="1" applyBorder="1" applyAlignment="1" applyProtection="1">
      <alignment horizontal="right" wrapText="1"/>
      <protection/>
    </xf>
    <xf numFmtId="0" fontId="9" fillId="0" borderId="29" xfId="0" applyFont="1" applyFill="1" applyBorder="1" applyAlignment="1">
      <alignment/>
    </xf>
    <xf numFmtId="0" fontId="16" fillId="0" borderId="29" xfId="0" applyFont="1" applyFill="1" applyBorder="1" applyAlignment="1">
      <alignment horizontal="justify"/>
    </xf>
    <xf numFmtId="0" fontId="22" fillId="0" borderId="54" xfId="0" applyFont="1" applyFill="1" applyBorder="1" applyAlignment="1" applyProtection="1">
      <alignment horizontal="left" wrapText="1"/>
      <protection/>
    </xf>
    <xf numFmtId="0" fontId="16" fillId="0" borderId="29" xfId="0" applyFont="1" applyFill="1" applyBorder="1" applyAlignment="1" applyProtection="1">
      <alignment horizontal="left"/>
      <protection/>
    </xf>
    <xf numFmtId="0" fontId="9" fillId="0" borderId="29" xfId="0" applyFont="1" applyFill="1" applyBorder="1" applyAlignment="1" applyProtection="1">
      <alignment horizontal="left" wrapText="1"/>
      <protection/>
    </xf>
    <xf numFmtId="171" fontId="18" fillId="0" borderId="0" xfId="0" applyNumberFormat="1" applyFont="1" applyAlignment="1">
      <alignment/>
    </xf>
    <xf numFmtId="2" fontId="9" fillId="0" borderId="43" xfId="0" applyNumberFormat="1" applyFont="1" applyBorder="1" applyAlignment="1">
      <alignment/>
    </xf>
    <xf numFmtId="171" fontId="9" fillId="0" borderId="31" xfId="0" applyNumberFormat="1" applyFont="1" applyFill="1" applyBorder="1" applyAlignment="1">
      <alignment/>
    </xf>
    <xf numFmtId="171" fontId="9" fillId="0" borderId="32" xfId="0" applyNumberFormat="1" applyFont="1" applyFill="1" applyBorder="1" applyAlignment="1">
      <alignment/>
    </xf>
    <xf numFmtId="171" fontId="9" fillId="0" borderId="24" xfId="0" applyNumberFormat="1" applyFont="1" applyFill="1" applyBorder="1" applyAlignment="1">
      <alignment/>
    </xf>
    <xf numFmtId="171" fontId="9" fillId="0" borderId="25" xfId="0" applyNumberFormat="1" applyFont="1" applyFill="1" applyBorder="1" applyAlignment="1">
      <alignment/>
    </xf>
    <xf numFmtId="0" fontId="9" fillId="0" borderId="38" xfId="0" applyNumberFormat="1" applyFont="1" applyFill="1" applyBorder="1" applyAlignment="1">
      <alignment/>
    </xf>
    <xf numFmtId="167" fontId="9" fillId="0" borderId="58" xfId="15" applyFont="1" applyFill="1" applyBorder="1" applyAlignment="1">
      <alignment/>
    </xf>
    <xf numFmtId="0" fontId="9" fillId="0" borderId="30" xfId="0" applyNumberFormat="1" applyFont="1" applyFill="1" applyBorder="1" applyAlignment="1">
      <alignment/>
    </xf>
    <xf numFmtId="167" fontId="9" fillId="0" borderId="32" xfId="15" applyFont="1" applyFill="1" applyBorder="1" applyAlignment="1">
      <alignment/>
    </xf>
    <xf numFmtId="0" fontId="9" fillId="0" borderId="27" xfId="0" applyNumberFormat="1" applyFont="1" applyFill="1" applyBorder="1" applyAlignment="1">
      <alignment/>
    </xf>
    <xf numFmtId="167" fontId="9" fillId="0" borderId="28" xfId="15" applyFont="1" applyFill="1" applyBorder="1" applyAlignment="1">
      <alignment horizontal="right" wrapText="1"/>
    </xf>
    <xf numFmtId="0" fontId="9" fillId="0" borderId="31" xfId="0" applyNumberFormat="1" applyFont="1" applyFill="1" applyBorder="1" applyAlignment="1">
      <alignment/>
    </xf>
    <xf numFmtId="167" fontId="9" fillId="0" borderId="32" xfId="15" applyFont="1" applyFill="1" applyBorder="1" applyAlignment="1">
      <alignment horizontal="right" wrapText="1"/>
    </xf>
    <xf numFmtId="2" fontId="36" fillId="4" borderId="4" xfId="0" applyNumberFormat="1" applyFont="1" applyFill="1" applyBorder="1" applyAlignment="1">
      <alignment/>
    </xf>
    <xf numFmtId="0" fontId="106" fillId="4" borderId="9" xfId="0" applyFont="1" applyFill="1" applyBorder="1" applyAlignment="1">
      <alignment horizontal="right"/>
    </xf>
    <xf numFmtId="0" fontId="14" fillId="4" borderId="14" xfId="0" applyFont="1" applyFill="1" applyBorder="1" applyAlignment="1">
      <alignment horizontal="right"/>
    </xf>
    <xf numFmtId="0" fontId="106" fillId="4" borderId="59" xfId="0" applyFont="1" applyFill="1" applyBorder="1" applyAlignment="1">
      <alignment horizontal="right"/>
    </xf>
    <xf numFmtId="3" fontId="14" fillId="0" borderId="4" xfId="0" applyNumberFormat="1" applyFont="1" applyFill="1" applyBorder="1" applyAlignment="1">
      <alignment/>
    </xf>
    <xf numFmtId="3" fontId="36" fillId="0" borderId="4" xfId="0" applyNumberFormat="1" applyFont="1" applyFill="1" applyBorder="1" applyAlignment="1">
      <alignment/>
    </xf>
    <xf numFmtId="0" fontId="36" fillId="0" borderId="43" xfId="0" applyFont="1" applyBorder="1" applyAlignment="1">
      <alignment/>
    </xf>
    <xf numFmtId="0" fontId="9" fillId="0" borderId="60" xfId="0" applyFont="1" applyBorder="1" applyAlignment="1">
      <alignment/>
    </xf>
    <xf numFmtId="0" fontId="36" fillId="4" borderId="43" xfId="0" applyFont="1" applyFill="1" applyBorder="1" applyAlignment="1">
      <alignment/>
    </xf>
    <xf numFmtId="171" fontId="9" fillId="0" borderId="61" xfId="0" applyNumberFormat="1" applyFont="1" applyBorder="1" applyAlignment="1">
      <alignment/>
    </xf>
    <xf numFmtId="171" fontId="9" fillId="0" borderId="58" xfId="0" applyNumberFormat="1" applyFont="1" applyBorder="1" applyAlignment="1">
      <alignment/>
    </xf>
    <xf numFmtId="171" fontId="9" fillId="0" borderId="37" xfId="0" applyNumberFormat="1" applyFont="1" applyBorder="1" applyAlignment="1">
      <alignment/>
    </xf>
    <xf numFmtId="171" fontId="9" fillId="0" borderId="29" xfId="0" applyNumberFormat="1" applyFont="1" applyBorder="1" applyAlignment="1">
      <alignment/>
    </xf>
    <xf numFmtId="0" fontId="10" fillId="3" borderId="2" xfId="0" applyFont="1" applyFill="1" applyBorder="1" applyAlignment="1">
      <alignment/>
    </xf>
    <xf numFmtId="0" fontId="9" fillId="0" borderId="58" xfId="0" applyFont="1" applyBorder="1" applyAlignment="1">
      <alignment/>
    </xf>
    <xf numFmtId="0" fontId="9" fillId="0" borderId="32" xfId="0" applyFont="1" applyBorder="1" applyAlignment="1">
      <alignment/>
    </xf>
    <xf numFmtId="0" fontId="9" fillId="0" borderId="62" xfId="0" applyFont="1" applyBorder="1" applyAlignment="1">
      <alignment/>
    </xf>
    <xf numFmtId="171" fontId="9" fillId="0" borderId="30" xfId="0" applyNumberFormat="1" applyFont="1" applyFill="1" applyBorder="1" applyAlignment="1">
      <alignment/>
    </xf>
    <xf numFmtId="2" fontId="9" fillId="0" borderId="4" xfId="0" applyNumberFormat="1" applyFont="1" applyBorder="1" applyAlignment="1">
      <alignment/>
    </xf>
    <xf numFmtId="0" fontId="39" fillId="0" borderId="0" xfId="0" applyFont="1" applyFill="1" applyBorder="1" applyAlignment="1">
      <alignment horizontal="left"/>
    </xf>
    <xf numFmtId="2" fontId="39" fillId="0" borderId="0" xfId="0" applyNumberFormat="1" applyFont="1" applyFill="1" applyBorder="1" applyAlignment="1">
      <alignment horizontal="left" wrapText="1"/>
    </xf>
    <xf numFmtId="0" fontId="107" fillId="0" borderId="0" xfId="0" applyFont="1" applyFill="1" applyBorder="1" applyAlignment="1">
      <alignment horizontal="left"/>
    </xf>
    <xf numFmtId="170" fontId="108" fillId="0" borderId="0" xfId="0" applyNumberFormat="1" applyFont="1" applyAlignment="1">
      <alignment/>
    </xf>
    <xf numFmtId="0" fontId="109" fillId="0" borderId="0" xfId="0" applyFont="1" applyAlignment="1">
      <alignment/>
    </xf>
    <xf numFmtId="0" fontId="109" fillId="5" borderId="0" xfId="0" applyFont="1" applyFill="1" applyAlignment="1">
      <alignment/>
    </xf>
    <xf numFmtId="0" fontId="109" fillId="0" borderId="0" xfId="0" applyFont="1" applyFill="1" applyAlignment="1">
      <alignment/>
    </xf>
    <xf numFmtId="0" fontId="110" fillId="0" borderId="0" xfId="0" applyFont="1" applyAlignment="1">
      <alignment/>
    </xf>
    <xf numFmtId="167" fontId="107" fillId="0" borderId="0" xfId="15" applyFont="1" applyFill="1" applyBorder="1" applyAlignment="1">
      <alignment horizontal="left" wrapText="1"/>
    </xf>
    <xf numFmtId="2" fontId="107" fillId="0" borderId="0" xfId="0" applyNumberFormat="1" applyFont="1" applyFill="1" applyBorder="1" applyAlignment="1">
      <alignment horizontal="right" wrapText="1"/>
    </xf>
    <xf numFmtId="0" fontId="107" fillId="0" borderId="63" xfId="0" applyFont="1" applyFill="1" applyBorder="1" applyAlignment="1">
      <alignment horizontal="left"/>
    </xf>
    <xf numFmtId="2" fontId="107" fillId="0" borderId="63" xfId="0" applyNumberFormat="1" applyFont="1" applyFill="1" applyBorder="1" applyAlignment="1">
      <alignment horizontal="left" wrapText="1"/>
    </xf>
    <xf numFmtId="0" fontId="111" fillId="0" borderId="0" xfId="0" applyNumberFormat="1" applyFont="1" applyBorder="1" applyAlignment="1">
      <alignment vertical="top"/>
    </xf>
    <xf numFmtId="0" fontId="109" fillId="0" borderId="0" xfId="0" applyFont="1" applyFill="1" applyAlignment="1">
      <alignment vertical="top"/>
    </xf>
    <xf numFmtId="0" fontId="112" fillId="0" borderId="0" xfId="0" applyFont="1" applyFill="1" applyAlignment="1">
      <alignment/>
    </xf>
    <xf numFmtId="0" fontId="113" fillId="0" borderId="0" xfId="0" applyFont="1" applyFill="1" applyAlignment="1">
      <alignment/>
    </xf>
    <xf numFmtId="0" fontId="114" fillId="0" borderId="0" xfId="0" applyFont="1" applyFill="1" applyAlignment="1">
      <alignment/>
    </xf>
    <xf numFmtId="0" fontId="115" fillId="0" borderId="0" xfId="0" applyFont="1" applyFill="1" applyAlignment="1">
      <alignment/>
    </xf>
    <xf numFmtId="0" fontId="108" fillId="0" borderId="0" xfId="0" applyFont="1" applyFill="1" applyBorder="1" applyAlignment="1">
      <alignment horizontal="center"/>
    </xf>
    <xf numFmtId="0" fontId="0" fillId="0" borderId="0" xfId="0" applyNumberFormat="1" applyFont="1" applyAlignment="1">
      <alignment/>
    </xf>
    <xf numFmtId="0" fontId="116" fillId="0" borderId="0" xfId="0" applyFont="1" applyAlignment="1">
      <alignment/>
    </xf>
    <xf numFmtId="0" fontId="116" fillId="0" borderId="0" xfId="0" applyNumberFormat="1" applyFont="1" applyAlignment="1">
      <alignment/>
    </xf>
    <xf numFmtId="0" fontId="18" fillId="0" borderId="0" xfId="0" applyFont="1" applyBorder="1" applyAlignment="1">
      <alignment/>
    </xf>
    <xf numFmtId="171" fontId="0" fillId="0" borderId="1" xfId="0" applyNumberFormat="1" applyBorder="1" applyAlignment="1">
      <alignment/>
    </xf>
    <xf numFmtId="169" fontId="2" fillId="0" borderId="1" xfId="0" applyNumberFormat="1" applyFont="1" applyBorder="1" applyAlignment="1">
      <alignment/>
    </xf>
    <xf numFmtId="2" fontId="107" fillId="0" borderId="0" xfId="0" applyNumberFormat="1" applyFont="1" applyFill="1" applyBorder="1" applyAlignment="1">
      <alignment horizontal="left" wrapText="1"/>
    </xf>
    <xf numFmtId="167" fontId="117" fillId="6" borderId="0" xfId="0" applyNumberFormat="1" applyFont="1" applyFill="1" applyAlignment="1">
      <alignment/>
    </xf>
    <xf numFmtId="0" fontId="55" fillId="0" borderId="0" xfId="0" applyFont="1" applyFill="1" applyAlignment="1">
      <alignment/>
    </xf>
    <xf numFmtId="0" fontId="118" fillId="0" borderId="0" xfId="0" applyFont="1" applyFill="1" applyAlignment="1">
      <alignment/>
    </xf>
    <xf numFmtId="0" fontId="119" fillId="7" borderId="0" xfId="0" applyFont="1" applyFill="1" applyAlignment="1">
      <alignment/>
    </xf>
    <xf numFmtId="0" fontId="8" fillId="0" borderId="0" xfId="20" applyNumberFormat="1" applyFont="1" applyAlignment="1">
      <alignment horizontal="center" vertical="top"/>
      <protection/>
    </xf>
    <xf numFmtId="0" fontId="63" fillId="0" borderId="5" xfId="0" applyFont="1" applyFill="1" applyBorder="1" applyAlignment="1">
      <alignment horizontal="center" vertical="center"/>
    </xf>
    <xf numFmtId="0" fontId="63" fillId="0" borderId="21" xfId="0" applyFont="1" applyFill="1" applyBorder="1" applyAlignment="1">
      <alignment horizontal="center" vertical="center"/>
    </xf>
    <xf numFmtId="0" fontId="63" fillId="0" borderId="2" xfId="0" applyFont="1" applyFill="1" applyBorder="1" applyAlignment="1">
      <alignment horizontal="center" vertical="center"/>
    </xf>
    <xf numFmtId="0" fontId="65" fillId="0" borderId="5" xfId="0" applyFont="1" applyFill="1" applyBorder="1" applyAlignment="1">
      <alignment horizontal="center" vertical="center"/>
    </xf>
    <xf numFmtId="0" fontId="65" fillId="0" borderId="21" xfId="0" applyFont="1" applyFill="1" applyBorder="1" applyAlignment="1">
      <alignment horizontal="center" vertical="center"/>
    </xf>
    <xf numFmtId="0" fontId="65" fillId="0" borderId="2" xfId="0" applyFont="1" applyFill="1" applyBorder="1" applyAlignment="1">
      <alignment horizontal="center" vertical="center"/>
    </xf>
    <xf numFmtId="0" fontId="67" fillId="0" borderId="5"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2" xfId="0" applyFont="1" applyFill="1" applyBorder="1" applyAlignment="1">
      <alignment horizontal="center" vertical="center" wrapText="1"/>
    </xf>
    <xf numFmtId="0" fontId="22" fillId="4" borderId="64" xfId="0" applyFont="1" applyFill="1" applyBorder="1" applyAlignment="1">
      <alignment horizontal="center" vertical="center" wrapText="1"/>
    </xf>
    <xf numFmtId="0" fontId="22" fillId="4" borderId="65" xfId="0" applyFont="1" applyFill="1" applyBorder="1" applyAlignment="1">
      <alignment horizontal="center" vertical="center" wrapText="1"/>
    </xf>
    <xf numFmtId="0" fontId="22" fillId="4" borderId="66" xfId="0" applyFont="1" applyFill="1" applyBorder="1" applyAlignment="1">
      <alignment horizontal="center" vertical="center" wrapText="1"/>
    </xf>
    <xf numFmtId="0" fontId="81" fillId="0" borderId="0" xfId="0" applyFont="1" applyBorder="1" applyAlignment="1">
      <alignment vertical="distributed" wrapText="1"/>
    </xf>
    <xf numFmtId="0" fontId="22" fillId="4" borderId="50" xfId="0" applyFont="1" applyFill="1" applyBorder="1" applyAlignment="1">
      <alignment horizontal="center" vertical="center" textRotation="90" wrapText="1"/>
    </xf>
    <xf numFmtId="0" fontId="22" fillId="4" borderId="14" xfId="0" applyFont="1" applyFill="1" applyBorder="1" applyAlignment="1">
      <alignment horizontal="center" vertical="center" textRotation="90" wrapText="1"/>
    </xf>
    <xf numFmtId="0" fontId="81" fillId="0" borderId="0" xfId="0" applyFont="1" applyAlignment="1">
      <alignment vertical="distributed" wrapText="1"/>
    </xf>
    <xf numFmtId="0" fontId="8" fillId="0" borderId="0" xfId="0" applyFont="1" applyAlignment="1">
      <alignment horizontal="center" vertical="top"/>
    </xf>
    <xf numFmtId="0" fontId="8" fillId="0" borderId="0" xfId="0" applyNumberFormat="1" applyFont="1" applyBorder="1" applyAlignment="1">
      <alignment horizontal="center" vertical="top"/>
    </xf>
    <xf numFmtId="0" fontId="22" fillId="4" borderId="50"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8" fillId="0" borderId="0" xfId="0" applyFont="1" applyAlignment="1">
      <alignment horizontal="center" vertical="top" wrapText="1"/>
    </xf>
    <xf numFmtId="0" fontId="36" fillId="4" borderId="50" xfId="0" applyFont="1" applyFill="1" applyBorder="1" applyAlignment="1">
      <alignment horizontal="center" vertical="center" wrapText="1"/>
    </xf>
    <xf numFmtId="0" fontId="36" fillId="0" borderId="13" xfId="0" applyFont="1" applyBorder="1" applyAlignment="1">
      <alignment/>
    </xf>
    <xf numFmtId="0" fontId="8" fillId="0" borderId="0" xfId="0" applyFont="1" applyFill="1" applyAlignment="1">
      <alignment horizontal="center" vertical="top"/>
    </xf>
    <xf numFmtId="0" fontId="8" fillId="0" borderId="0" xfId="20" applyFont="1" applyFill="1" applyAlignment="1">
      <alignment horizontal="center" vertical="top" wrapText="1"/>
      <protection/>
    </xf>
    <xf numFmtId="0" fontId="8" fillId="0" borderId="0" xfId="20" applyFont="1" applyFill="1" applyAlignment="1">
      <alignment horizontal="center" vertical="top"/>
      <protection/>
    </xf>
    <xf numFmtId="0" fontId="51" fillId="0" borderId="15" xfId="20" applyFont="1" applyBorder="1" applyAlignment="1" applyProtection="1">
      <alignment horizontal="right" wrapText="1"/>
      <protection/>
    </xf>
    <xf numFmtId="0" fontId="91" fillId="0" borderId="0" xfId="0" applyFont="1" applyAlignment="1">
      <alignment horizontal="left" wrapText="1"/>
    </xf>
    <xf numFmtId="0" fontId="9" fillId="4" borderId="64" xfId="0" applyFont="1" applyFill="1" applyBorder="1" applyAlignment="1">
      <alignment horizontal="center" vertical="top"/>
    </xf>
    <xf numFmtId="0" fontId="9" fillId="0" borderId="65" xfId="0" applyFont="1" applyBorder="1" applyAlignment="1">
      <alignment vertical="top"/>
    </xf>
    <xf numFmtId="0" fontId="9" fillId="0" borderId="66" xfId="0" applyFont="1" applyBorder="1" applyAlignment="1">
      <alignment vertical="top"/>
    </xf>
    <xf numFmtId="0" fontId="8" fillId="0" borderId="0" xfId="0" applyFont="1" applyAlignment="1">
      <alignment vertical="top"/>
    </xf>
    <xf numFmtId="0" fontId="8" fillId="0" borderId="0" xfId="0" applyNumberFormat="1" applyFont="1" applyAlignment="1">
      <alignment horizontal="center" vertical="top"/>
    </xf>
    <xf numFmtId="0" fontId="9" fillId="4" borderId="50" xfId="0" applyFont="1" applyFill="1" applyBorder="1" applyAlignment="1">
      <alignment horizontal="center" vertical="center" wrapText="1"/>
    </xf>
    <xf numFmtId="0" fontId="9" fillId="4" borderId="67" xfId="0" applyFont="1" applyFill="1" applyBorder="1" applyAlignment="1">
      <alignment horizontal="center" vertical="center" wrapText="1"/>
    </xf>
    <xf numFmtId="0" fontId="8" fillId="0" borderId="0" xfId="0" applyNumberFormat="1" applyFont="1" applyFill="1" applyBorder="1" applyAlignment="1">
      <alignment horizontal="center"/>
    </xf>
    <xf numFmtId="0" fontId="27" fillId="0" borderId="68" xfId="0" applyNumberFormat="1" applyFont="1" applyBorder="1" applyAlignment="1">
      <alignment horizontal="center" vertical="center" wrapText="1"/>
    </xf>
    <xf numFmtId="0" fontId="27" fillId="0" borderId="22" xfId="0" applyNumberFormat="1" applyFont="1" applyBorder="1" applyAlignment="1">
      <alignment horizontal="center" vertical="center" wrapText="1"/>
    </xf>
    <xf numFmtId="0" fontId="27" fillId="0" borderId="2" xfId="0" applyNumberFormat="1" applyFont="1" applyBorder="1" applyAlignment="1">
      <alignment horizontal="center" vertical="center" wrapText="1"/>
    </xf>
    <xf numFmtId="0" fontId="9" fillId="4" borderId="50" xfId="0" applyFont="1" applyFill="1" applyBorder="1" applyAlignment="1">
      <alignment horizontal="center" vertical="center" textRotation="90" wrapText="1"/>
    </xf>
    <xf numFmtId="0" fontId="9" fillId="4" borderId="67" xfId="0" applyFont="1" applyFill="1" applyBorder="1" applyAlignment="1">
      <alignment horizontal="center" vertical="center" textRotation="90" wrapText="1"/>
    </xf>
    <xf numFmtId="0" fontId="9" fillId="4" borderId="14" xfId="0" applyFont="1" applyFill="1" applyBorder="1" applyAlignment="1">
      <alignment horizontal="center" vertical="center" wrapText="1"/>
    </xf>
    <xf numFmtId="0" fontId="27" fillId="0" borderId="69" xfId="0" applyFont="1" applyBorder="1" applyAlignment="1">
      <alignment horizontal="center"/>
    </xf>
    <xf numFmtId="0" fontId="27" fillId="0" borderId="15" xfId="0" applyFont="1" applyBorder="1" applyAlignment="1">
      <alignment horizontal="center"/>
    </xf>
    <xf numFmtId="0" fontId="9" fillId="2" borderId="64" xfId="21" applyFont="1" applyFill="1" applyBorder="1" applyAlignment="1">
      <alignment horizontal="center" vertical="center" wrapText="1"/>
      <protection/>
    </xf>
    <xf numFmtId="0" fontId="9" fillId="2" borderId="66" xfId="21" applyFont="1" applyFill="1" applyBorder="1" applyAlignment="1">
      <alignment horizontal="center" vertical="center" wrapText="1"/>
      <protection/>
    </xf>
    <xf numFmtId="0" fontId="9" fillId="2" borderId="65" xfId="21" applyFont="1" applyFill="1" applyBorder="1" applyAlignment="1">
      <alignment horizontal="center" vertical="center" wrapText="1"/>
      <protection/>
    </xf>
    <xf numFmtId="0" fontId="9" fillId="4" borderId="50" xfId="21" applyFont="1" applyFill="1" applyBorder="1" applyAlignment="1">
      <alignment horizontal="center" vertical="center"/>
      <protection/>
    </xf>
    <xf numFmtId="0" fontId="9" fillId="4" borderId="14" xfId="21" applyFont="1" applyFill="1" applyBorder="1" applyAlignment="1">
      <alignment horizontal="center" vertical="center"/>
      <protection/>
    </xf>
    <xf numFmtId="0" fontId="27" fillId="0" borderId="5" xfId="0" applyFont="1" applyBorder="1" applyAlignment="1">
      <alignment horizontal="center" vertical="top"/>
    </xf>
    <xf numFmtId="0" fontId="27" fillId="0" borderId="21" xfId="0" applyFont="1" applyBorder="1" applyAlignment="1">
      <alignment horizontal="center" vertical="top"/>
    </xf>
    <xf numFmtId="0" fontId="9" fillId="4" borderId="64" xfId="0" applyFont="1" applyFill="1" applyBorder="1" applyAlignment="1">
      <alignment horizontal="center" vertical="center" wrapText="1"/>
    </xf>
    <xf numFmtId="0" fontId="9" fillId="4" borderId="65" xfId="0" applyFont="1" applyFill="1" applyBorder="1" applyAlignment="1">
      <alignment horizontal="center" vertical="center" wrapText="1"/>
    </xf>
    <xf numFmtId="0" fontId="9" fillId="4" borderId="66" xfId="0" applyFont="1" applyFill="1" applyBorder="1" applyAlignment="1">
      <alignment horizontal="center" vertical="center" wrapText="1"/>
    </xf>
    <xf numFmtId="0" fontId="100" fillId="0" borderId="5" xfId="0" applyFont="1" applyBorder="1" applyAlignment="1">
      <alignment wrapText="1"/>
    </xf>
    <xf numFmtId="0" fontId="100" fillId="0" borderId="21" xfId="0" applyFont="1" applyBorder="1" applyAlignment="1">
      <alignment wrapText="1"/>
    </xf>
    <xf numFmtId="0" fontId="100" fillId="0" borderId="2" xfId="0" applyFont="1" applyBorder="1" applyAlignment="1">
      <alignment wrapText="1"/>
    </xf>
    <xf numFmtId="0" fontId="99" fillId="0" borderId="5" xfId="0" applyFont="1" applyBorder="1" applyAlignment="1">
      <alignment horizontal="left" wrapText="1"/>
    </xf>
    <xf numFmtId="0" fontId="99" fillId="0" borderId="21" xfId="0" applyFont="1" applyBorder="1" applyAlignment="1">
      <alignment horizontal="left" wrapText="1"/>
    </xf>
    <xf numFmtId="0" fontId="99" fillId="0" borderId="2" xfId="0" applyFont="1" applyBorder="1" applyAlignment="1">
      <alignment horizontal="left" wrapText="1"/>
    </xf>
    <xf numFmtId="0" fontId="100" fillId="0" borderId="5" xfId="0" applyFont="1" applyBorder="1" applyAlignment="1">
      <alignment horizontal="left" wrapText="1"/>
    </xf>
    <xf numFmtId="0" fontId="100" fillId="0" borderId="21" xfId="0" applyFont="1" applyBorder="1" applyAlignment="1">
      <alignment horizontal="left" wrapText="1"/>
    </xf>
    <xf numFmtId="0" fontId="100" fillId="0" borderId="2" xfId="0" applyFont="1" applyBorder="1" applyAlignment="1">
      <alignment horizontal="left" wrapText="1"/>
    </xf>
    <xf numFmtId="0" fontId="27" fillId="0" borderId="0" xfId="0" applyFont="1" applyAlignment="1">
      <alignment horizontal="center" vertical="top"/>
    </xf>
    <xf numFmtId="0" fontId="79" fillId="0" borderId="0" xfId="0" applyFont="1" applyAlignment="1">
      <alignment horizontal="center"/>
    </xf>
    <xf numFmtId="0" fontId="27" fillId="0" borderId="68" xfId="0" applyFont="1" applyBorder="1" applyAlignment="1">
      <alignment horizontal="center" vertical="top"/>
    </xf>
    <xf numFmtId="0" fontId="27" fillId="0" borderId="22" xfId="0" applyFont="1" applyBorder="1" applyAlignment="1">
      <alignment horizontal="center" vertical="top"/>
    </xf>
    <xf numFmtId="0" fontId="8" fillId="0" borderId="5" xfId="0" applyFont="1" applyBorder="1" applyAlignment="1">
      <alignment horizontal="center"/>
    </xf>
    <xf numFmtId="0" fontId="8" fillId="0" borderId="21" xfId="0" applyFont="1" applyBorder="1" applyAlignment="1">
      <alignment horizontal="center"/>
    </xf>
    <xf numFmtId="0" fontId="8" fillId="0" borderId="2" xfId="0" applyFont="1" applyBorder="1" applyAlignment="1">
      <alignment horizontal="center"/>
    </xf>
    <xf numFmtId="0" fontId="27" fillId="0" borderId="2" xfId="0" applyFont="1" applyBorder="1" applyAlignment="1">
      <alignment horizontal="center" vertical="top"/>
    </xf>
    <xf numFmtId="0" fontId="27" fillId="0" borderId="5" xfId="0" applyNumberFormat="1" applyFont="1" applyBorder="1" applyAlignment="1">
      <alignment horizontal="center" vertical="top"/>
    </xf>
    <xf numFmtId="0" fontId="27" fillId="0" borderId="21" xfId="0" applyNumberFormat="1" applyFont="1" applyBorder="1" applyAlignment="1">
      <alignment horizontal="center" vertical="top"/>
    </xf>
    <xf numFmtId="0" fontId="27" fillId="0" borderId="2" xfId="0" applyNumberFormat="1" applyFont="1" applyBorder="1" applyAlignment="1">
      <alignment horizontal="center" vertical="top"/>
    </xf>
    <xf numFmtId="0" fontId="91" fillId="3" borderId="70" xfId="0" applyFont="1" applyFill="1" applyBorder="1" applyAlignment="1" applyProtection="1">
      <alignment horizontal="left"/>
      <protection/>
    </xf>
    <xf numFmtId="0" fontId="91" fillId="3" borderId="71" xfId="0" applyFont="1" applyFill="1" applyBorder="1" applyAlignment="1" applyProtection="1">
      <alignment horizontal="left"/>
      <protection/>
    </xf>
    <xf numFmtId="0" fontId="91" fillId="3" borderId="72" xfId="0" applyFont="1" applyFill="1" applyBorder="1" applyAlignment="1" applyProtection="1">
      <alignment horizontal="left"/>
      <protection/>
    </xf>
    <xf numFmtId="0" fontId="95" fillId="0" borderId="5" xfId="0" applyFont="1" applyBorder="1" applyAlignment="1" applyProtection="1">
      <alignment horizontal="left" wrapText="1"/>
      <protection/>
    </xf>
    <xf numFmtId="0" fontId="95" fillId="0" borderId="21" xfId="0" applyFont="1" applyBorder="1" applyAlignment="1" applyProtection="1">
      <alignment horizontal="left" wrapText="1"/>
      <protection/>
    </xf>
    <xf numFmtId="0" fontId="95" fillId="0" borderId="2" xfId="0" applyFont="1" applyBorder="1" applyAlignment="1" applyProtection="1">
      <alignment horizontal="left" wrapText="1"/>
      <protection/>
    </xf>
    <xf numFmtId="0" fontId="95" fillId="0" borderId="5" xfId="0" applyFont="1" applyBorder="1" applyAlignment="1" applyProtection="1">
      <alignment horizontal="left" wrapText="1"/>
      <protection/>
    </xf>
    <xf numFmtId="0" fontId="95" fillId="0" borderId="21" xfId="0" applyFont="1" applyBorder="1" applyAlignment="1" applyProtection="1">
      <alignment horizontal="left" wrapText="1"/>
      <protection/>
    </xf>
    <xf numFmtId="0" fontId="95" fillId="0" borderId="2" xfId="0" applyFont="1" applyBorder="1" applyAlignment="1" applyProtection="1">
      <alignment horizontal="left" wrapText="1"/>
      <protection/>
    </xf>
    <xf numFmtId="0" fontId="95" fillId="0" borderId="5" xfId="0" applyFont="1" applyBorder="1" applyAlignment="1" applyProtection="1">
      <alignment horizontal="left" vertical="top" wrapText="1"/>
      <protection/>
    </xf>
    <xf numFmtId="0" fontId="95" fillId="0" borderId="21" xfId="0" applyFont="1" applyBorder="1" applyAlignment="1" applyProtection="1">
      <alignment horizontal="left" vertical="top" wrapText="1"/>
      <protection/>
    </xf>
    <xf numFmtId="0" fontId="95" fillId="0" borderId="2" xfId="0" applyFont="1" applyBorder="1" applyAlignment="1" applyProtection="1">
      <alignment horizontal="left" vertical="top" wrapText="1"/>
      <protection/>
    </xf>
    <xf numFmtId="0" fontId="96" fillId="0" borderId="5" xfId="0" applyFont="1" applyBorder="1" applyAlignment="1" applyProtection="1">
      <alignment horizontal="left" wrapText="1"/>
      <protection/>
    </xf>
    <xf numFmtId="0" fontId="96" fillId="0" borderId="21" xfId="0" applyFont="1" applyBorder="1" applyAlignment="1" applyProtection="1">
      <alignment horizontal="left" wrapText="1"/>
      <protection/>
    </xf>
    <xf numFmtId="0" fontId="96" fillId="0" borderId="2" xfId="0" applyFont="1" applyBorder="1" applyAlignment="1" applyProtection="1">
      <alignment horizontal="left" wrapText="1"/>
      <protection/>
    </xf>
    <xf numFmtId="0" fontId="27" fillId="0" borderId="5" xfId="0" applyFont="1" applyBorder="1" applyAlignment="1" applyProtection="1">
      <alignment horizontal="center" vertical="top" wrapText="1"/>
      <protection/>
    </xf>
    <xf numFmtId="0" fontId="27" fillId="0" borderId="21" xfId="0" applyFont="1" applyBorder="1" applyAlignment="1" applyProtection="1">
      <alignment horizontal="center" vertical="top" wrapText="1"/>
      <protection/>
    </xf>
    <xf numFmtId="0" fontId="81" fillId="0" borderId="70" xfId="0" applyFont="1" applyFill="1" applyBorder="1" applyAlignment="1" applyProtection="1">
      <alignment wrapText="1"/>
      <protection/>
    </xf>
    <xf numFmtId="0" fontId="81" fillId="0" borderId="71" xfId="0" applyFont="1" applyFill="1" applyBorder="1" applyAlignment="1" applyProtection="1">
      <alignment wrapText="1"/>
      <protection/>
    </xf>
    <xf numFmtId="0" fontId="81" fillId="0" borderId="72" xfId="0" applyFont="1" applyFill="1" applyBorder="1" applyAlignment="1" applyProtection="1">
      <alignment wrapText="1"/>
      <protection/>
    </xf>
    <xf numFmtId="0" fontId="81" fillId="0" borderId="5" xfId="0" applyFont="1" applyBorder="1" applyAlignment="1" applyProtection="1">
      <alignment wrapText="1"/>
      <protection/>
    </xf>
    <xf numFmtId="0" fontId="81" fillId="0" borderId="21" xfId="0" applyFont="1" applyBorder="1" applyAlignment="1" applyProtection="1">
      <alignment wrapText="1"/>
      <protection/>
    </xf>
    <xf numFmtId="0" fontId="81" fillId="0" borderId="2" xfId="0" applyFont="1" applyBorder="1" applyAlignment="1" applyProtection="1">
      <alignment wrapText="1"/>
      <protection/>
    </xf>
    <xf numFmtId="0" fontId="91" fillId="0" borderId="1" xfId="0" applyFont="1" applyBorder="1" applyAlignment="1" applyProtection="1">
      <alignment horizontal="left"/>
      <protection/>
    </xf>
    <xf numFmtId="0" fontId="8" fillId="0" borderId="5" xfId="0" applyFont="1" applyBorder="1" applyAlignment="1" applyProtection="1">
      <alignment horizontal="center" wrapText="1"/>
      <protection/>
    </xf>
    <xf numFmtId="0" fontId="8" fillId="0" borderId="21" xfId="0" applyFont="1" applyBorder="1" applyAlignment="1" applyProtection="1">
      <alignment horizontal="center" wrapText="1"/>
      <protection/>
    </xf>
    <xf numFmtId="0" fontId="27" fillId="0" borderId="5" xfId="0" applyFont="1" applyBorder="1" applyAlignment="1" applyProtection="1">
      <alignment horizontal="center" vertical="top" wrapText="1"/>
      <protection/>
    </xf>
    <xf numFmtId="0" fontId="27" fillId="0" borderId="21" xfId="0" applyFont="1" applyBorder="1" applyAlignment="1" applyProtection="1">
      <alignment horizontal="center" vertical="top"/>
      <protection/>
    </xf>
    <xf numFmtId="0" fontId="27" fillId="0" borderId="2" xfId="0" applyFont="1" applyBorder="1" applyAlignment="1" applyProtection="1">
      <alignment horizontal="center" vertical="top"/>
      <protection/>
    </xf>
    <xf numFmtId="0" fontId="27" fillId="0" borderId="5" xfId="0" applyNumberFormat="1" applyFont="1" applyBorder="1" applyAlignment="1" applyProtection="1">
      <alignment horizontal="center" vertical="top"/>
      <protection/>
    </xf>
    <xf numFmtId="0" fontId="27" fillId="0" borderId="21" xfId="0" applyNumberFormat="1" applyFont="1" applyBorder="1" applyAlignment="1" applyProtection="1">
      <alignment horizontal="center" vertical="top"/>
      <protection/>
    </xf>
    <xf numFmtId="0" fontId="27" fillId="0" borderId="2" xfId="0" applyNumberFormat="1" applyFont="1" applyBorder="1" applyAlignment="1" applyProtection="1">
      <alignment horizontal="center" vertical="top"/>
      <protection/>
    </xf>
    <xf numFmtId="0" fontId="8" fillId="0" borderId="5" xfId="0" applyFont="1" applyBorder="1" applyAlignment="1" applyProtection="1">
      <alignment horizontal="center" vertical="top" wrapText="1"/>
      <protection/>
    </xf>
    <xf numFmtId="0" fontId="8" fillId="0" borderId="21" xfId="0" applyFont="1" applyBorder="1" applyAlignment="1" applyProtection="1">
      <alignment horizontal="center" vertical="top"/>
      <protection/>
    </xf>
    <xf numFmtId="0" fontId="8" fillId="0" borderId="2" xfId="0" applyFont="1" applyBorder="1" applyAlignment="1" applyProtection="1">
      <alignment horizontal="center" vertical="top"/>
      <protection/>
    </xf>
    <xf numFmtId="0" fontId="81" fillId="0" borderId="1" xfId="0" applyFont="1" applyBorder="1" applyAlignment="1" applyProtection="1">
      <alignment horizontal="left" wrapText="1"/>
      <protection/>
    </xf>
    <xf numFmtId="0" fontId="97" fillId="0" borderId="1" xfId="0" applyFont="1" applyBorder="1" applyAlignment="1" applyProtection="1">
      <alignment horizontal="left" wrapText="1"/>
      <protection/>
    </xf>
    <xf numFmtId="0" fontId="98" fillId="0" borderId="1" xfId="0" applyFont="1" applyBorder="1" applyAlignment="1" applyProtection="1">
      <alignment horizontal="left" wrapText="1"/>
      <protection/>
    </xf>
    <xf numFmtId="0" fontId="95" fillId="0" borderId="1" xfId="0" applyFont="1" applyBorder="1" applyAlignment="1" applyProtection="1">
      <alignment horizontal="left" wrapText="1"/>
      <protection/>
    </xf>
    <xf numFmtId="0" fontId="9" fillId="0" borderId="61" xfId="0" applyFont="1" applyBorder="1" applyAlignment="1">
      <alignment/>
    </xf>
    <xf numFmtId="0" fontId="9" fillId="0" borderId="24" xfId="0" applyNumberFormat="1" applyFont="1" applyFill="1" applyBorder="1" applyAlignment="1">
      <alignment/>
    </xf>
    <xf numFmtId="167" fontId="9" fillId="0" borderId="25" xfId="15" applyFont="1" applyFill="1" applyBorder="1" applyAlignment="1">
      <alignment horizontal="right" wrapText="1"/>
    </xf>
    <xf numFmtId="0" fontId="120" fillId="0" borderId="0" xfId="0" applyFont="1" applyFill="1" applyAlignment="1">
      <alignment/>
    </xf>
    <xf numFmtId="0" fontId="9" fillId="2" borderId="73" xfId="21" applyFont="1" applyFill="1" applyBorder="1" applyAlignment="1">
      <alignment horizontal="center" vertical="center" wrapText="1"/>
      <protection/>
    </xf>
    <xf numFmtId="0" fontId="36" fillId="4" borderId="9" xfId="0" applyNumberFormat="1" applyFont="1" applyFill="1" applyBorder="1" applyAlignment="1">
      <alignment/>
    </xf>
    <xf numFmtId="171" fontId="9" fillId="0" borderId="74" xfId="0" applyNumberFormat="1" applyFont="1" applyBorder="1" applyAlignment="1">
      <alignment/>
    </xf>
    <xf numFmtId="171" fontId="9" fillId="0" borderId="75" xfId="0" applyNumberFormat="1" applyFont="1" applyBorder="1" applyAlignment="1">
      <alignment/>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t>Trend of proceeding</a:t>
            </a:r>
          </a:p>
        </c:rich>
      </c:tx>
      <c:layout/>
      <c:spPr>
        <a:noFill/>
        <a:ln>
          <a:noFill/>
        </a:ln>
      </c:spPr>
    </c:title>
    <c:plotArea>
      <c:layout/>
      <c:lineChart>
        <c:grouping val="standard"/>
        <c:varyColors val="0"/>
        <c:ser>
          <c:idx val="0"/>
          <c:order val="0"/>
          <c:tx>
            <c:strRef>
              <c:f>'I.inst'!#REF!</c:f>
              <c:strCache>
                <c:ptCount val="1"/>
                <c:pt idx="0">
                  <c:v>#REF!</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'I.inst'!#REF!</c:f>
              <c:numCache>
                <c:ptCount val="1"/>
                <c:pt idx="0">
                  <c:v>1</c:v>
                </c:pt>
              </c:numCache>
            </c:numRef>
          </c:val>
          <c:smooth val="0"/>
        </c:ser>
        <c:ser>
          <c:idx val="1"/>
          <c:order val="1"/>
          <c:tx>
            <c:strRef>
              <c:f>'I.inst'!#REF!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'I.inst'!#REF!</c:f>
              <c:numCache>
                <c:ptCount val="1"/>
                <c:pt idx="0">
                  <c:v>1</c:v>
                </c:pt>
              </c:numCache>
            </c:numRef>
          </c:val>
          <c:smooth val="0"/>
        </c:ser>
        <c:ser>
          <c:idx val="2"/>
          <c:order val="2"/>
          <c:tx>
            <c:strRef>
              <c:f>'I.inst'!#REF!</c:f>
              <c:strCache>
                <c:ptCount val="1"/>
                <c:pt idx="0">
                  <c:v>#REF!</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'I.inst'!#REF!</c:f>
              <c:numCache>
                <c:ptCount val="1"/>
                <c:pt idx="0">
                  <c:v>1</c:v>
                </c:pt>
              </c:numCache>
            </c:numRef>
          </c:val>
          <c:smooth val="0"/>
        </c:ser>
        <c:ser>
          <c:idx val="3"/>
          <c:order val="3"/>
          <c:tx>
            <c:strRef>
              <c:f>'I.inst'!#REF!</c:f>
              <c:strCache>
                <c:ptCount val="1"/>
                <c:pt idx="0">
                  <c:v>#REF!</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'I.inst'!#REF!</c:f>
              <c:numCache>
                <c:ptCount val="1"/>
                <c:pt idx="0">
                  <c:v>1</c:v>
                </c:pt>
              </c:numCache>
            </c:numRef>
          </c:val>
          <c:smooth val="0"/>
        </c:ser>
        <c:axId val="10101931"/>
        <c:axId val="23808516"/>
      </c:lineChart>
      <c:catAx>
        <c:axId val="10101931"/>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50" b="0" i="0" u="none" baseline="0"/>
            </a:pPr>
          </a:p>
        </c:txPr>
        <c:crossAx val="23808516"/>
        <c:crosses val="autoZero"/>
        <c:auto val="0"/>
        <c:lblOffset val="100"/>
        <c:noMultiLvlLbl val="0"/>
      </c:catAx>
      <c:valAx>
        <c:axId val="23808516"/>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50" b="0" i="0" u="none" baseline="0"/>
            </a:pPr>
          </a:p>
        </c:txPr>
        <c:crossAx val="10101931"/>
        <c:crossesAt val="1"/>
        <c:crossBetween val="midCat"/>
        <c:dispUnits/>
      </c:valAx>
      <c:spPr>
        <a:solidFill>
          <a:srgbClr val="E3E3E3"/>
        </a:solidFill>
        <a:ln w="12700">
          <a:solidFill>
            <a:srgbClr val="808080"/>
          </a:solidFill>
        </a:ln>
      </c:spPr>
    </c:plotArea>
    <c:legend>
      <c:legendPos val="r"/>
      <c:layout/>
      <c:overlay val="0"/>
      <c:spPr>
        <a:solidFill>
          <a:srgbClr val="E3E3E3"/>
        </a:solidFill>
        <a:ln w="3175">
          <a:solidFill/>
        </a:ln>
        <a:effectLst>
          <a:outerShdw dist="35921" dir="2700000" algn="br">
            <a:prstClr val="black"/>
          </a:outerShdw>
        </a:effectLst>
      </c:spPr>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75"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80"/>
                </a:solidFill>
              </a:rPr>
              <a:t>Distribution of  International Protection Seekers
by Age in the Date of Lodging Application</a:t>
            </a:r>
          </a:p>
        </c:rich>
      </c:tx>
      <c:layout/>
      <c:spPr>
        <a:noFill/>
        <a:ln>
          <a:noFill/>
        </a:ln>
      </c:spPr>
    </c:title>
    <c:plotArea>
      <c:layout/>
      <c:barChart>
        <c:barDir val="col"/>
        <c:grouping val="clustered"/>
        <c:varyColors val="0"/>
        <c:ser>
          <c:idx val="0"/>
          <c:order val="0"/>
          <c:tx>
            <c:strRef>
              <c:f>demo!#REF!</c:f>
              <c:strCache>
                <c:ptCount val="1"/>
                <c:pt idx="0">
                  <c:v>#REF!</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demo!#REF!</c:f>
              <c:strCache>
                <c:ptCount val="1"/>
                <c:pt idx="0">
                  <c:v>1</c:v>
                </c:pt>
              </c:strCache>
            </c:strRef>
          </c:cat>
          <c:val>
            <c:numRef>
              <c:f>demo!#REF!</c:f>
              <c:numCache>
                <c:ptCount val="1"/>
                <c:pt idx="0">
                  <c:v>1</c:v>
                </c:pt>
              </c:numCache>
            </c:numRef>
          </c:val>
        </c:ser>
        <c:ser>
          <c:idx val="1"/>
          <c:order val="1"/>
          <c:tx>
            <c:strRef>
              <c:f>demo!#REF!</c:f>
              <c:strCache>
                <c:ptCount val="1"/>
                <c:pt idx="0">
                  <c:v>#REF!</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demo!#REF!</c:f>
              <c:strCache>
                <c:ptCount val="1"/>
                <c:pt idx="0">
                  <c:v>1</c:v>
                </c:pt>
              </c:strCache>
            </c:strRef>
          </c:cat>
          <c:val>
            <c:numRef>
              <c:f>demo!#REF!</c:f>
              <c:numCache>
                <c:ptCount val="1"/>
                <c:pt idx="0">
                  <c:v>1</c:v>
                </c:pt>
              </c:numCache>
            </c:numRef>
          </c:val>
        </c:ser>
        <c:overlap val="-10"/>
        <c:gapWidth val="0"/>
        <c:axId val="40961875"/>
        <c:axId val="33112556"/>
      </c:barChart>
      <c:catAx>
        <c:axId val="40961875"/>
        <c:scaling>
          <c:orientation val="minMax"/>
        </c:scaling>
        <c:axPos val="b"/>
        <c:title>
          <c:tx>
            <c:rich>
              <a:bodyPr vert="horz" rot="0" anchor="ctr"/>
              <a:lstStyle/>
              <a:p>
                <a:pPr algn="ctr">
                  <a:defRPr/>
                </a:pPr>
                <a:r>
                  <a:rPr lang="en-US" cap="none" sz="100" b="1" i="0" u="none" baseline="0"/>
                  <a:t>Age</a:t>
                </a:r>
              </a:p>
            </c:rich>
          </c:tx>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33112556"/>
        <c:crosses val="autoZero"/>
        <c:auto val="1"/>
        <c:lblOffset val="100"/>
        <c:tickLblSkip val="5"/>
        <c:tickMarkSkip val="2"/>
        <c:noMultiLvlLbl val="0"/>
      </c:catAx>
      <c:valAx>
        <c:axId val="33112556"/>
        <c:scaling>
          <c:orientation val="minMax"/>
          <c:min val="0"/>
        </c:scaling>
        <c:axPos val="l"/>
        <c:title>
          <c:tx>
            <c:rich>
              <a:bodyPr vert="horz" rot="-5400000" anchor="ctr"/>
              <a:lstStyle/>
              <a:p>
                <a:pPr algn="ctr">
                  <a:defRPr/>
                </a:pPr>
                <a:r>
                  <a:rPr lang="en-US" cap="none" sz="100" b="1" i="0" u="none" baseline="0"/>
                  <a:t>Number of aplicant</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0961875"/>
        <c:crossesAt val="1"/>
        <c:crossBetween val="between"/>
        <c:dispUnits/>
        <c:majorUnit val="1"/>
        <c:minorUnit val="0.5"/>
      </c:valAx>
      <c:spPr>
        <a:solidFill>
          <a:srgbClr val="E3E3E3"/>
        </a:solidFill>
        <a:ln w="12700">
          <a:solidFill>
            <a:srgbClr val="808080"/>
          </a:solidFill>
        </a:ln>
      </c:spPr>
    </c:plotArea>
    <c:legend>
      <c:legendPos val="r"/>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22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Number of applications for international protection by year</a:t>
            </a:r>
          </a:p>
        </c:rich>
      </c:tx>
      <c:layout>
        <c:manualLayout>
          <c:xMode val="factor"/>
          <c:yMode val="factor"/>
          <c:x val="0.07775"/>
          <c:y val="0.01575"/>
        </c:manualLayout>
      </c:layout>
      <c:spPr>
        <a:noFill/>
        <a:ln>
          <a:noFill/>
        </a:ln>
      </c:spPr>
    </c:title>
    <c:view3D>
      <c:rotX val="2"/>
      <c:rotY val="1"/>
      <c:depthPercent val="100"/>
      <c:rAngAx val="1"/>
    </c:view3D>
    <c:plotArea>
      <c:layout>
        <c:manualLayout>
          <c:xMode val="edge"/>
          <c:yMode val="edge"/>
          <c:x val="0.00275"/>
          <c:y val="0.13175"/>
          <c:w val="0.99725"/>
          <c:h val="0.868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'Ž po měsících'!$B$4:$V$4</c:f>
              <c:strCache/>
            </c:strRef>
          </c:cat>
          <c:val>
            <c:numRef>
              <c:f>'Ž po měsících'!$B$17:$V$17</c:f>
              <c:numCache/>
            </c:numRef>
          </c:val>
          <c:shape val="cylinder"/>
        </c:ser>
        <c:gapWidth val="90"/>
        <c:shape val="box"/>
        <c:axId val="29577549"/>
        <c:axId val="64871350"/>
      </c:bar3DChart>
      <c:catAx>
        <c:axId val="29577549"/>
        <c:scaling>
          <c:orientation val="minMax"/>
        </c:scaling>
        <c:axPos val="b"/>
        <c:title>
          <c:tx>
            <c:rich>
              <a:bodyPr vert="horz" rot="0" anchor="ctr"/>
              <a:lstStyle/>
              <a:p>
                <a:pPr algn="ctr">
                  <a:defRPr/>
                </a:pPr>
                <a:r>
                  <a:rPr lang="en-US" cap="none" sz="900" b="1" i="0" u="none" baseline="0"/>
                  <a:t>year</a:t>
                </a:r>
              </a:p>
            </c:rich>
          </c:tx>
          <c:layout/>
          <c:overlay val="0"/>
          <c:spPr>
            <a:noFill/>
            <a:ln>
              <a:noFill/>
            </a:ln>
          </c:spPr>
        </c:title>
        <c:delete val="0"/>
        <c:numFmt formatCode="General" sourceLinked="1"/>
        <c:majorTickMark val="out"/>
        <c:minorTickMark val="none"/>
        <c:tickLblPos val="low"/>
        <c:txPr>
          <a:bodyPr vert="horz" rot="-5400000"/>
          <a:lstStyle/>
          <a:p>
            <a:pPr>
              <a:defRPr lang="en-US" cap="none" sz="800" b="0" i="0" u="none" baseline="0"/>
            </a:pPr>
          </a:p>
        </c:txPr>
        <c:crossAx val="64871350"/>
        <c:crosses val="autoZero"/>
        <c:auto val="1"/>
        <c:lblOffset val="100"/>
        <c:tickLblSkip val="1"/>
        <c:noMultiLvlLbl val="0"/>
      </c:catAx>
      <c:valAx>
        <c:axId val="64871350"/>
        <c:scaling>
          <c:orientation val="minMax"/>
          <c:max val="19000"/>
          <c:min val="0"/>
        </c:scaling>
        <c:axPos val="l"/>
        <c:title>
          <c:tx>
            <c:rich>
              <a:bodyPr vert="horz" rot="-5400000" anchor="ctr"/>
              <a:lstStyle/>
              <a:p>
                <a:pPr algn="ctr">
                  <a:defRPr/>
                </a:pPr>
                <a:r>
                  <a:rPr lang="en-US" cap="none" sz="900" b="1" i="0" u="none" baseline="0"/>
                  <a:t>applications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29577549"/>
        <c:crossesAt val="1"/>
        <c:crossBetween val="between"/>
        <c:dispUnits/>
        <c:majorUnit val="1500"/>
        <c:minorUnit val="5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5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Numbers of Dublin cases</a:t>
            </a:r>
          </a:p>
        </c:rich>
      </c:tx>
      <c:layout>
        <c:manualLayout>
          <c:xMode val="factor"/>
          <c:yMode val="factor"/>
          <c:x val="-0.0045"/>
          <c:y val="0.05925"/>
        </c:manualLayout>
      </c:layout>
      <c:spPr>
        <a:noFill/>
        <a:ln>
          <a:noFill/>
        </a:ln>
      </c:spPr>
    </c:title>
    <c:view3D>
      <c:rotX val="0"/>
      <c:rotY val="0"/>
      <c:depthPercent val="100"/>
      <c:rAngAx val="1"/>
    </c:view3D>
    <c:plotArea>
      <c:layout>
        <c:manualLayout>
          <c:xMode val="edge"/>
          <c:yMode val="edge"/>
          <c:x val="0.0135"/>
          <c:y val="0.21575"/>
          <c:w val="0.973"/>
          <c:h val="0.73325"/>
        </c:manualLayout>
      </c:layout>
      <c:bar3DChart>
        <c:barDir val="col"/>
        <c:grouping val="clustered"/>
        <c:varyColors val="0"/>
        <c:ser>
          <c:idx val="0"/>
          <c:order val="0"/>
          <c:tx>
            <c:strRef>
              <c:f>Dublin!$B$1</c:f>
              <c:strCache>
                <c:ptCount val="1"/>
                <c:pt idx="0">
                  <c:v>Numbers of Dublin cases</c:v>
                </c:pt>
              </c:strCache>
            </c:strRef>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Dublin!$B$4:$H$4</c:f>
              <c:numCache/>
            </c:numRef>
          </c:cat>
          <c:val>
            <c:numRef>
              <c:f>Dublin!$B$18:$H$18</c:f>
              <c:numCache/>
            </c:numRef>
          </c:val>
          <c:shape val="cylinder"/>
        </c:ser>
        <c:shape val="box"/>
        <c:axId val="46971239"/>
        <c:axId val="20087968"/>
      </c:bar3DChart>
      <c:catAx>
        <c:axId val="46971239"/>
        <c:scaling>
          <c:orientation val="minMax"/>
        </c:scaling>
        <c:axPos val="b"/>
        <c:title>
          <c:tx>
            <c:rich>
              <a:bodyPr vert="horz" rot="0" anchor="ctr"/>
              <a:lstStyle/>
              <a:p>
                <a:pPr algn="ctr">
                  <a:defRPr/>
                </a:pPr>
                <a:r>
                  <a:rPr lang="en-US" cap="none" sz="900" b="1" i="0" u="none" baseline="0"/>
                  <a:t>year</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pPr>
          </a:p>
        </c:txPr>
        <c:crossAx val="20087968"/>
        <c:crosses val="autoZero"/>
        <c:auto val="1"/>
        <c:lblOffset val="100"/>
        <c:noMultiLvlLbl val="0"/>
      </c:catAx>
      <c:valAx>
        <c:axId val="20087968"/>
        <c:scaling>
          <c:orientation val="minMax"/>
        </c:scaling>
        <c:axPos val="l"/>
        <c:title>
          <c:tx>
            <c:rich>
              <a:bodyPr vert="horz" rot="-5400000" anchor="ctr"/>
              <a:lstStyle/>
              <a:p>
                <a:pPr algn="ctr">
                  <a:defRPr/>
                </a:pPr>
                <a:r>
                  <a:rPr lang="en-US" cap="none" sz="900" b="1" i="0" u="none" baseline="0"/>
                  <a:t>cases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575" b="0" i="0" u="none" baseline="0"/>
            </a:pPr>
          </a:p>
        </c:txPr>
        <c:crossAx val="46971239"/>
        <c:crossesAt val="1"/>
        <c:crossBetween val="between"/>
        <c:dispUnits/>
        <c:maj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75"/>
          <c:w val="1"/>
          <c:h val="0.78775"/>
        </c:manualLayout>
      </c:layout>
      <c:barChart>
        <c:barDir val="bar"/>
        <c:grouping val="clustered"/>
        <c:varyColors val="1"/>
        <c:ser>
          <c:idx val="0"/>
          <c:order val="0"/>
          <c:spPr>
            <a:solidFill>
              <a:srgbClr val="A0E0E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ln>
            </c:spPr>
          </c:dPt>
          <c:dPt>
            <c:idx val="1"/>
            <c:invertIfNegative val="0"/>
            <c:spPr>
              <a:solidFill>
                <a:srgbClr val="3366FF"/>
              </a:solidFill>
              <a:ln w="12700">
                <a:solidFill/>
              </a:ln>
            </c:spPr>
          </c:dPt>
          <c:dPt>
            <c:idx val="2"/>
            <c:invertIfNegative val="0"/>
            <c:spPr>
              <a:solidFill>
                <a:srgbClr val="00FF00"/>
              </a:solidFill>
              <a:ln w="12700">
                <a:solidFill/>
              </a:ln>
            </c:spPr>
          </c:dPt>
          <c:dPt>
            <c:idx val="3"/>
            <c:invertIfNegative val="0"/>
            <c:spPr>
              <a:solidFill>
                <a:srgbClr val="00FF00"/>
              </a:solidFill>
              <a:ln w="12700">
                <a:solidFill/>
              </a:ln>
            </c:spPr>
          </c:dPt>
          <c:dPt>
            <c:idx val="4"/>
            <c:invertIfNegative val="0"/>
            <c:spPr>
              <a:solidFill>
                <a:srgbClr val="3366FF"/>
              </a:solidFill>
              <a:ln w="12700">
                <a:solidFill/>
              </a:ln>
            </c:spPr>
          </c:dPt>
          <c:dPt>
            <c:idx val="5"/>
            <c:invertIfNegative val="0"/>
            <c:spPr>
              <a:solidFill>
                <a:srgbClr val="69FFFF"/>
              </a:solidFill>
              <a:ln w="12700">
                <a:solidFill/>
              </a:ln>
            </c:spPr>
          </c:dPt>
          <c:dPt>
            <c:idx val="6"/>
            <c:invertIfNegative val="0"/>
            <c:spPr>
              <a:solidFill>
                <a:srgbClr val="FFFF00"/>
              </a:solidFill>
              <a:ln w="12700">
                <a:solidFill/>
              </a:ln>
            </c:spPr>
          </c:dPt>
          <c:dPt>
            <c:idx val="7"/>
            <c:invertIfNegative val="0"/>
            <c:spPr>
              <a:solidFill>
                <a:srgbClr val="FF0000"/>
              </a:solidFill>
              <a:ln w="12700">
                <a:solidFill/>
              </a:ln>
            </c:spPr>
          </c:dPt>
          <c:dPt>
            <c:idx val="8"/>
            <c:invertIfNegative val="0"/>
            <c:spPr>
              <a:solidFill>
                <a:srgbClr val="3366FF"/>
              </a:solidFill>
              <a:ln w="12700">
                <a:solidFill/>
              </a:ln>
            </c:spPr>
          </c:dPt>
          <c:dPt>
            <c:idx val="9"/>
            <c:invertIfNegative val="0"/>
            <c:spPr>
              <a:solidFill>
                <a:srgbClr val="69FFFF"/>
              </a:solidFill>
              <a:ln w="12700">
                <a:solidFill/>
              </a:ln>
            </c:spPr>
          </c:dPt>
          <c:dPt>
            <c:idx val="10"/>
            <c:invertIfNegative val="0"/>
            <c:spPr>
              <a:solidFill>
                <a:srgbClr val="3366FF"/>
              </a:solidFill>
              <a:ln w="12700">
                <a:solidFill/>
              </a:ln>
            </c:spPr>
          </c:dPt>
          <c:dPt>
            <c:idx val="11"/>
            <c:invertIfNegative val="0"/>
            <c:spPr>
              <a:solidFill>
                <a:srgbClr val="3366FF"/>
              </a:solidFill>
              <a:ln w="12700">
                <a:solidFill/>
              </a:ln>
            </c:spPr>
          </c:dPt>
          <c:dPt>
            <c:idx val="12"/>
            <c:invertIfNegative val="0"/>
            <c:spPr>
              <a:solidFill>
                <a:srgbClr val="3366FF"/>
              </a:solidFill>
              <a:ln w="12700">
                <a:solidFill/>
              </a:ln>
            </c:spPr>
          </c:dPt>
          <c:dPt>
            <c:idx val="13"/>
            <c:invertIfNegative val="0"/>
            <c:spPr>
              <a:solidFill>
                <a:srgbClr val="00FF00"/>
              </a:solidFill>
              <a:ln w="12700">
                <a:solidFill/>
              </a:ln>
            </c:spPr>
          </c:dPt>
          <c:dPt>
            <c:idx val="14"/>
            <c:invertIfNegative val="0"/>
            <c:spPr>
              <a:solidFill>
                <a:srgbClr val="3366FF"/>
              </a:solidFill>
              <a:ln w="12700">
                <a:solidFill/>
              </a:ln>
            </c:spPr>
          </c:dPt>
          <c:dPt>
            <c:idx val="15"/>
            <c:invertIfNegative val="0"/>
            <c:spPr>
              <a:solidFill>
                <a:srgbClr val="3366FF"/>
              </a:solidFill>
              <a:ln w="12700">
                <a:solidFill/>
              </a:ln>
            </c:spPr>
          </c:dPt>
          <c:dPt>
            <c:idx val="16"/>
            <c:invertIfNegative val="0"/>
            <c:spPr>
              <a:solidFill>
                <a:srgbClr val="3366FF"/>
              </a:solidFill>
              <a:ln w="12700">
                <a:solidFill/>
              </a:ln>
            </c:spPr>
          </c:dPt>
          <c:dPt>
            <c:idx val="17"/>
            <c:invertIfNegative val="0"/>
            <c:spPr>
              <a:solidFill>
                <a:srgbClr val="69FFFF"/>
              </a:solidFill>
              <a:ln w="12700">
                <a:solidFill/>
              </a:ln>
            </c:spPr>
          </c:dPt>
          <c:dPt>
            <c:idx val="18"/>
            <c:invertIfNegative val="0"/>
            <c:spPr>
              <a:solidFill>
                <a:srgbClr val="69FFFF"/>
              </a:solidFill>
              <a:ln w="12700">
                <a:solidFill/>
              </a:ln>
            </c:spPr>
          </c:dPt>
          <c:dPt>
            <c:idx val="19"/>
            <c:invertIfNegative val="0"/>
            <c:spPr>
              <a:solidFill>
                <a:srgbClr val="3366FF"/>
              </a:solidFill>
              <a:ln w="12700">
                <a:solidFill/>
              </a:ln>
            </c:spPr>
          </c:dPt>
          <c:dPt>
            <c:idx val="20"/>
            <c:invertIfNegative val="0"/>
            <c:spPr>
              <a:solidFill>
                <a:srgbClr val="3366FF"/>
              </a:solidFill>
              <a:ln w="12700">
                <a:solidFill/>
              </a:ln>
            </c:spPr>
          </c:dPt>
          <c:dPt>
            <c:idx val="21"/>
            <c:invertIfNegative val="0"/>
            <c:spPr>
              <a:solidFill>
                <a:srgbClr val="3366FF"/>
              </a:solidFill>
              <a:ln w="12700">
                <a:solidFill/>
              </a:ln>
            </c:spPr>
          </c:dPt>
          <c:dPt>
            <c:idx val="22"/>
            <c:invertIfNegative val="0"/>
            <c:spPr>
              <a:solidFill>
                <a:srgbClr val="69FFFF"/>
              </a:solidFill>
              <a:ln w="12700">
                <a:solidFill/>
              </a:ln>
            </c:spPr>
          </c:dPt>
          <c:dPt>
            <c:idx val="23"/>
            <c:invertIfNegative val="0"/>
            <c:spPr>
              <a:solidFill>
                <a:srgbClr val="3366FF"/>
              </a:solidFill>
              <a:ln w="12700">
                <a:solidFill/>
              </a:ln>
            </c:spPr>
          </c:dPt>
          <c:dPt>
            <c:idx val="24"/>
            <c:invertIfNegative val="0"/>
            <c:spPr>
              <a:solidFill>
                <a:srgbClr val="69FFFF"/>
              </a:solidFill>
              <a:ln w="12700">
                <a:solidFill/>
              </a:ln>
            </c:spPr>
          </c:dPt>
          <c:cat>
            <c:strRef>
              <c:f>'NZ-SPri'!$B$6:$B$25</c:f>
              <c:strCache/>
            </c:strRef>
          </c:cat>
          <c:val>
            <c:numRef>
              <c:f>'NZ-SPri'!$C$6:$C$25</c:f>
              <c:numCache/>
            </c:numRef>
          </c:val>
        </c:ser>
        <c:overlap val="100"/>
        <c:gapWidth val="25"/>
        <c:axId val="12950053"/>
        <c:axId val="49441614"/>
      </c:barChart>
      <c:catAx>
        <c:axId val="12950053"/>
        <c:scaling>
          <c:orientation val="maxMin"/>
        </c:scaling>
        <c:axPos val="l"/>
        <c:delete val="0"/>
        <c:numFmt formatCode="General" sourceLinked="1"/>
        <c:majorTickMark val="none"/>
        <c:minorTickMark val="none"/>
        <c:tickLblPos val="none"/>
        <c:crossAx val="49441614"/>
        <c:crosses val="autoZero"/>
        <c:auto val="0"/>
        <c:lblOffset val="100"/>
        <c:noMultiLvlLbl val="0"/>
      </c:catAx>
      <c:valAx>
        <c:axId val="49441614"/>
        <c:scaling>
          <c:orientation val="minMax"/>
          <c:min val="0"/>
        </c:scaling>
        <c:axPos val="t"/>
        <c:majorGridlines>
          <c:spPr>
            <a:ln w="3175">
              <a:solidFill/>
              <a:prstDash val="sysDot"/>
            </a:ln>
          </c:spPr>
        </c:majorGridlines>
        <c:minorGridlines/>
        <c:delete val="0"/>
        <c:numFmt formatCode="General" sourceLinked="1"/>
        <c:majorTickMark val="out"/>
        <c:minorTickMark val="in"/>
        <c:tickLblPos val="nextTo"/>
        <c:spPr>
          <a:ln w="3175">
            <a:solidFill/>
          </a:ln>
        </c:spPr>
        <c:txPr>
          <a:bodyPr/>
          <a:lstStyle/>
          <a:p>
            <a:pPr>
              <a:defRPr lang="en-US" cap="none" sz="900" b="0" i="0" u="none" baseline="0"/>
            </a:pPr>
          </a:p>
        </c:txPr>
        <c:crossAx val="12950053"/>
        <c:crosses val="max"/>
        <c:crossBetween val="between"/>
        <c:dispUnits/>
        <c:majorUnit val="2"/>
        <c:minorUnit val="2"/>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'NZ-SPri'!$B$42:$B$47</c:f>
              <c:strCache/>
            </c:strRef>
          </c:cat>
          <c:val>
            <c:numRef>
              <c:f>'NZ-SPri'!$C$42:$C$47</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'NZ-SPri'!$B$42:$B$47</c:f>
              <c:strCache/>
            </c:strRef>
          </c:cat>
          <c:val>
            <c:numRef>
              <c:f>'NZ-SPri'!$D$42:$D$47</c:f>
              <c:numCache/>
            </c:numRef>
          </c:val>
        </c:ser>
      </c:pieChart>
      <c:spPr>
        <a:noFill/>
        <a:ln>
          <a:noFill/>
        </a:ln>
      </c:spPr>
    </c:plotArea>
    <c:legend>
      <c:legendPos val="r"/>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
          <c:y val="0"/>
          <c:w val="0.46775"/>
          <c:h val="1"/>
        </c:manualLayout>
      </c:layout>
      <c:pieChart>
        <c:varyColors val="1"/>
        <c:ser>
          <c:idx val="0"/>
          <c:order val="0"/>
          <c:tx>
            <c:strRef>
              <c:f>'NZ-SPri'!$C$41</c:f>
              <c:strCache>
                <c:ptCount val="1"/>
                <c:pt idx="0">
                  <c:v>New applications</c:v>
                </c:pt>
              </c:strCache>
            </c:strRef>
          </c:tx>
          <c:spPr>
            <a:solidFill>
              <a:srgbClr val="3366FF"/>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c:spPr>
          </c:dPt>
          <c:dPt>
            <c:idx val="1"/>
            <c:spPr>
              <a:solidFill>
                <a:srgbClr val="00FF00"/>
              </a:solidFill>
            </c:spPr>
          </c:dPt>
          <c:dPt>
            <c:idx val="2"/>
            <c:spPr>
              <a:solidFill>
                <a:srgbClr val="69FFFF"/>
              </a:solidFill>
            </c:spPr>
          </c:dPt>
          <c:dPt>
            <c:idx val="3"/>
            <c:spPr>
              <a:solidFill>
                <a:srgbClr val="FFFF00"/>
              </a:solidFill>
            </c:spPr>
          </c:dPt>
          <c:dPt>
            <c:idx val="4"/>
            <c:spPr>
              <a:solidFill>
                <a:srgbClr val="FF0000"/>
              </a:solidFill>
            </c:spPr>
          </c:dPt>
          <c:cat>
            <c:strRef>
              <c:f>'NZ-SPri'!$B$42:$B$46</c:f>
              <c:strCache/>
            </c:strRef>
          </c:cat>
          <c:val>
            <c:numRef>
              <c:f>'NZ-SPri'!$C$42:$C$46</c:f>
              <c:numCache/>
            </c:numRef>
          </c:val>
        </c:ser>
      </c:pieChart>
      <c:spPr>
        <a:noFill/>
        <a:ln>
          <a:noFill/>
        </a:ln>
      </c:spPr>
    </c:plotArea>
    <c:legend>
      <c:legendPos val="r"/>
      <c:layout>
        <c:manualLayout>
          <c:xMode val="edge"/>
          <c:yMode val="edge"/>
          <c:x val="0.59925"/>
          <c:y val="0.023"/>
          <c:w val="0.40075"/>
          <c:h val="0.832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5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45"/>
          <c:y val="0.0085"/>
          <c:w val="0.32125"/>
          <c:h val="0.659"/>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0C0C0"/>
              </a:solidFill>
            </c:spPr>
          </c:dPt>
          <c:dPt>
            <c:idx val="1"/>
          </c:dPt>
          <c:dPt>
            <c:idx val="2"/>
          </c:dPt>
          <c:dPt>
            <c:idx val="3"/>
          </c:dPt>
          <c:dPt>
            <c:idx val="4"/>
            <c:spPr>
              <a:solidFill>
                <a:srgbClr val="FF8080"/>
              </a:solidFill>
            </c:spPr>
          </c:dPt>
          <c:dPt>
            <c:idx val="5"/>
            <c:spPr>
              <a:solidFill>
                <a:srgbClr val="FFFF00"/>
              </a:solidFill>
            </c:spPr>
          </c:dPt>
          <c:dPt>
            <c:idx val="6"/>
            <c:spPr>
              <a:solidFill>
                <a:srgbClr val="3366FF"/>
              </a:solidFill>
            </c:spPr>
          </c:dPt>
          <c:dPt>
            <c:idx val="7"/>
            <c:spPr>
              <a:solidFill>
                <a:srgbClr val="FFFFFF"/>
              </a:solidFill>
            </c:spPr>
          </c:dPt>
          <c:dPt>
            <c:idx val="10"/>
            <c:spPr>
              <a:solidFill>
                <a:srgbClr val="00FF00"/>
              </a:solidFill>
            </c:spPr>
          </c:dPt>
          <c:dLbls>
            <c:numFmt formatCode="General" sourceLinked="1"/>
            <c:showLegendKey val="0"/>
            <c:showVal val="0"/>
            <c:showBubbleSize val="0"/>
            <c:showCatName val="0"/>
            <c:showSerName val="0"/>
            <c:showLeaderLines val="1"/>
            <c:showPercent val="0"/>
          </c:dLbls>
          <c:cat>
            <c:strRef>
              <c:f>'NZ-SPri'!$P$54:$P$65</c:f>
              <c:strCache/>
            </c:strRef>
          </c:cat>
          <c:val>
            <c:numRef>
              <c:f>'NZ-SPri'!$Q$54:$Q$65</c:f>
              <c:numCache/>
            </c:numRef>
          </c:val>
        </c:ser>
      </c:pieChart>
      <c:spPr>
        <a:noFill/>
        <a:ln>
          <a:noFill/>
        </a:ln>
      </c:spPr>
    </c:plotArea>
    <c:legend>
      <c:legendPos val="r"/>
      <c:layout>
        <c:manualLayout>
          <c:xMode val="edge"/>
          <c:yMode val="edge"/>
          <c:x val="0.5655"/>
          <c:y val="0.00775"/>
          <c:w val="0.43275"/>
          <c:h val="0.71375"/>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42321343"/>
        <c:axId val="45347768"/>
      </c:barChart>
      <c:catAx>
        <c:axId val="42321343"/>
        <c:scaling>
          <c:orientation val="maxMin"/>
        </c:scaling>
        <c:axPos val="l"/>
        <c:delete val="0"/>
        <c:numFmt formatCode="General" sourceLinked="1"/>
        <c:majorTickMark val="none"/>
        <c:minorTickMark val="none"/>
        <c:tickLblPos val="none"/>
        <c:crossAx val="45347768"/>
        <c:crosses val="autoZero"/>
        <c:auto val="0"/>
        <c:lblOffset val="100"/>
        <c:noMultiLvlLbl val="0"/>
      </c:catAx>
      <c:valAx>
        <c:axId val="45347768"/>
        <c:scaling>
          <c:orientation val="minMax"/>
        </c:scaling>
        <c:axPos val="t"/>
        <c:majorGridlines/>
        <c:delete val="0"/>
        <c:numFmt formatCode="General" sourceLinked="1"/>
        <c:majorTickMark val="out"/>
        <c:minorTickMark val="in"/>
        <c:tickLblPos val="nextTo"/>
        <c:spPr>
          <a:ln w="3175">
            <a:solidFill/>
          </a:ln>
        </c:spPr>
        <c:crossAx val="42321343"/>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35"/>
          <c:w val="0.95975"/>
          <c:h val="0.868"/>
        </c:manualLayout>
      </c:layout>
      <c:barChart>
        <c:barDir val="bar"/>
        <c:grouping val="stacked"/>
        <c:varyColors val="0"/>
        <c:ser>
          <c:idx val="1"/>
          <c:order val="0"/>
          <c:tx>
            <c:strRef>
              <c:f>'NZ-Opak'!$C$4</c:f>
              <c:strCache>
                <c:ptCount val="1"/>
                <c:pt idx="0">
                  <c:v>First application</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'NZ-Opak'!$A$5:$A$24</c:f>
              <c:strCache/>
            </c:strRef>
          </c:cat>
          <c:val>
            <c:numRef>
              <c:f>'NZ-Opak'!$C$5:$C$24</c:f>
              <c:numCache/>
            </c:numRef>
          </c:val>
        </c:ser>
        <c:ser>
          <c:idx val="2"/>
          <c:order val="1"/>
          <c:tx>
            <c:strRef>
              <c:f>'NZ-Opak'!$D$4</c:f>
              <c:strCache>
                <c:ptCount val="1"/>
                <c:pt idx="0">
                  <c:v>Repeated application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'NZ-Opak'!$A$5:$A$24</c:f>
              <c:strCache/>
            </c:strRef>
          </c:cat>
          <c:val>
            <c:numRef>
              <c:f>'NZ-Opak'!$D$5:$D$24</c:f>
              <c:numCache/>
            </c:numRef>
          </c:val>
        </c:ser>
        <c:overlap val="100"/>
        <c:gapWidth val="20"/>
        <c:axId val="5476729"/>
        <c:axId val="49290562"/>
      </c:barChart>
      <c:catAx>
        <c:axId val="5476729"/>
        <c:scaling>
          <c:orientation val="maxMin"/>
        </c:scaling>
        <c:axPos val="l"/>
        <c:delete val="0"/>
        <c:numFmt formatCode="General" sourceLinked="1"/>
        <c:majorTickMark val="out"/>
        <c:minorTickMark val="none"/>
        <c:tickLblPos val="none"/>
        <c:crossAx val="49290562"/>
        <c:crosses val="autoZero"/>
        <c:auto val="1"/>
        <c:lblOffset val="100"/>
        <c:tickLblSkip val="1"/>
        <c:noMultiLvlLbl val="0"/>
      </c:catAx>
      <c:valAx>
        <c:axId val="49290562"/>
        <c:scaling>
          <c:orientation val="minMax"/>
          <c:max val="16"/>
        </c:scaling>
        <c:axPos val="t"/>
        <c:majorGridlines>
          <c:spPr>
            <a:ln w="3175">
              <a:solidFill/>
              <a:prstDash val="sysDot"/>
            </a:ln>
          </c:spPr>
        </c:majorGridlines>
        <c:delete val="0"/>
        <c:numFmt formatCode="General" sourceLinked="0"/>
        <c:majorTickMark val="out"/>
        <c:minorTickMark val="in"/>
        <c:tickLblPos val="nextTo"/>
        <c:spPr>
          <a:ln w="3175">
            <a:solidFill/>
          </a:ln>
        </c:spPr>
        <c:crossAx val="5476729"/>
        <c:crosses val="max"/>
        <c:crossBetween val="between"/>
        <c:dispUnits/>
        <c:majorUnit val="2"/>
        <c:minorUnit val="2"/>
      </c:valAx>
      <c:spPr>
        <a:solidFill>
          <a:srgbClr val="C0C0C0"/>
        </a:solidFill>
        <a:ln w="12700">
          <a:solidFill>
            <a:srgbClr val="808080"/>
          </a:solidFill>
        </a:ln>
      </c:spPr>
    </c:plotArea>
    <c:legend>
      <c:legendPos val="r"/>
      <c:layout>
        <c:manualLayout>
          <c:xMode val="edge"/>
          <c:yMode val="edge"/>
          <c:x val="0.45675"/>
          <c:y val="0.2895"/>
          <c:w val="0.37275"/>
          <c:h val="0.131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t>Total</a:t>
            </a:r>
          </a:p>
        </c:rich>
      </c:tx>
      <c:layout>
        <c:manualLayout>
          <c:xMode val="factor"/>
          <c:yMode val="factor"/>
          <c:x val="0.04525"/>
          <c:y val="0.012"/>
        </c:manualLayout>
      </c:layout>
      <c:spPr>
        <a:noFill/>
        <a:ln>
          <a:noFill/>
        </a:ln>
      </c:spPr>
    </c:title>
    <c:plotArea>
      <c:layout>
        <c:manualLayout>
          <c:xMode val="edge"/>
          <c:yMode val="edge"/>
          <c:x val="0.3175"/>
          <c:y val="0.163"/>
          <c:w val="0.47075"/>
          <c:h val="0.6765"/>
        </c:manualLayout>
      </c:layout>
      <c:pieChart>
        <c:varyColors val="1"/>
        <c:ser>
          <c:idx val="0"/>
          <c:order val="0"/>
          <c:tx>
            <c:strRef>
              <c:f>'NZ-Opak'!$A$25</c:f>
              <c:strCache>
                <c:ptCount val="1"/>
                <c:pt idx="0">
                  <c:v>Total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175" b="1" i="0" u="none" baseline="0"/>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75" b="1" i="0" u="none" baseline="0"/>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75" b="0" i="0" u="none" baseline="0"/>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75" b="0" i="0" u="none" baseline="0"/>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75" b="0" i="0" u="none" baseline="0"/>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75" b="0" i="0" u="none" baseline="0"/>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1175" b="1" i="0" u="none" baseline="0"/>
                </a:pPr>
              </a:p>
            </c:txPr>
            <c:showLegendKey val="0"/>
            <c:showVal val="0"/>
            <c:showBubbleSize val="0"/>
            <c:showCatName val="1"/>
            <c:showSerName val="0"/>
            <c:showLeaderLines val="1"/>
            <c:showPercent val="1"/>
          </c:dLbls>
          <c:cat>
            <c:strRef>
              <c:f>'NZ-Opak'!$C$4:$D$4</c:f>
              <c:strCache/>
            </c:strRef>
          </c:cat>
          <c:val>
            <c:numRef>
              <c:f>'NZ-Opak'!$C$25:$D$25</c:f>
              <c:numCache/>
            </c:numRef>
          </c:val>
        </c:ser>
        <c:firstSliceAng val="270"/>
      </c:pieChart>
      <c:spPr>
        <a:noFill/>
        <a:ln>
          <a:noFill/>
        </a:ln>
      </c:spPr>
    </c:plotArea>
    <c:plotVisOnly val="1"/>
    <c:dispBlanksAs val="gap"/>
    <c:showDLblsOverMax val="0"/>
  </c:chart>
  <c:spPr>
    <a:noFill/>
    <a:ln>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3" name="Picture 6"/>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0</xdr:rowOff>
    </xdr:from>
    <xdr:to>
      <xdr:col>12</xdr:col>
      <xdr:colOff>352425</xdr:colOff>
      <xdr:row>65</xdr:row>
      <xdr:rowOff>0</xdr:rowOff>
    </xdr:to>
    <xdr:graphicFrame>
      <xdr:nvGraphicFramePr>
        <xdr:cNvPr id="1" name="Chart 6"/>
        <xdr:cNvGraphicFramePr/>
      </xdr:nvGraphicFramePr>
      <xdr:xfrm>
        <a:off x="19050" y="11715750"/>
        <a:ext cx="634365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xdr:row>
      <xdr:rowOff>38100</xdr:rowOff>
    </xdr:from>
    <xdr:to>
      <xdr:col>8</xdr:col>
      <xdr:colOff>600075</xdr:colOff>
      <xdr:row>38</xdr:row>
      <xdr:rowOff>57150</xdr:rowOff>
    </xdr:to>
    <xdr:graphicFrame>
      <xdr:nvGraphicFramePr>
        <xdr:cNvPr id="1" name="Chart 17"/>
        <xdr:cNvGraphicFramePr/>
      </xdr:nvGraphicFramePr>
      <xdr:xfrm>
        <a:off x="3190875" y="466725"/>
        <a:ext cx="3276600" cy="4514850"/>
      </xdr:xfrm>
      <a:graphic>
        <a:graphicData uri="http://schemas.openxmlformats.org/drawingml/2006/chart">
          <c:chart xmlns:c="http://schemas.openxmlformats.org/drawingml/2006/chart" r:id="rId1"/>
        </a:graphicData>
      </a:graphic>
    </xdr:graphicFrame>
    <xdr:clientData/>
  </xdr:twoCellAnchor>
  <xdr:twoCellAnchor>
    <xdr:from>
      <xdr:col>4</xdr:col>
      <xdr:colOff>314325</xdr:colOff>
      <xdr:row>25</xdr:row>
      <xdr:rowOff>0</xdr:rowOff>
    </xdr:from>
    <xdr:to>
      <xdr:col>8</xdr:col>
      <xdr:colOff>342900</xdr:colOff>
      <xdr:row>25</xdr:row>
      <xdr:rowOff>0</xdr:rowOff>
    </xdr:to>
    <xdr:graphicFrame>
      <xdr:nvGraphicFramePr>
        <xdr:cNvPr id="2" name="Chart 11"/>
        <xdr:cNvGraphicFramePr/>
      </xdr:nvGraphicFramePr>
      <xdr:xfrm>
        <a:off x="3476625" y="4057650"/>
        <a:ext cx="2733675" cy="0"/>
      </xdr:xfrm>
      <a:graphic>
        <a:graphicData uri="http://schemas.openxmlformats.org/drawingml/2006/chart">
          <c:chart xmlns:c="http://schemas.openxmlformats.org/drawingml/2006/chart" r:id="rId2"/>
        </a:graphicData>
      </a:graphic>
    </xdr:graphicFrame>
    <xdr:clientData/>
  </xdr:twoCellAnchor>
  <xdr:twoCellAnchor>
    <xdr:from>
      <xdr:col>4</xdr:col>
      <xdr:colOff>152400</xdr:colOff>
      <xdr:row>38</xdr:row>
      <xdr:rowOff>76200</xdr:rowOff>
    </xdr:from>
    <xdr:to>
      <xdr:col>8</xdr:col>
      <xdr:colOff>552450</xdr:colOff>
      <xdr:row>48</xdr:row>
      <xdr:rowOff>0</xdr:rowOff>
    </xdr:to>
    <xdr:graphicFrame>
      <xdr:nvGraphicFramePr>
        <xdr:cNvPr id="3" name="Chart 20"/>
        <xdr:cNvGraphicFramePr/>
      </xdr:nvGraphicFramePr>
      <xdr:xfrm>
        <a:off x="3314700" y="5000625"/>
        <a:ext cx="3105150" cy="1733550"/>
      </xdr:xfrm>
      <a:graphic>
        <a:graphicData uri="http://schemas.openxmlformats.org/drawingml/2006/chart">
          <c:chart xmlns:c="http://schemas.openxmlformats.org/drawingml/2006/chart" r:id="rId3"/>
        </a:graphicData>
      </a:graphic>
    </xdr:graphicFrame>
    <xdr:clientData/>
  </xdr:twoCellAnchor>
  <xdr:twoCellAnchor>
    <xdr:from>
      <xdr:col>1</xdr:col>
      <xdr:colOff>342900</xdr:colOff>
      <xdr:row>52</xdr:row>
      <xdr:rowOff>95250</xdr:rowOff>
    </xdr:from>
    <xdr:to>
      <xdr:col>7</xdr:col>
      <xdr:colOff>590550</xdr:colOff>
      <xdr:row>68</xdr:row>
      <xdr:rowOff>0</xdr:rowOff>
    </xdr:to>
    <xdr:graphicFrame>
      <xdr:nvGraphicFramePr>
        <xdr:cNvPr id="4" name="Chart 21"/>
        <xdr:cNvGraphicFramePr/>
      </xdr:nvGraphicFramePr>
      <xdr:xfrm>
        <a:off x="676275" y="7905750"/>
        <a:ext cx="5105400" cy="25812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619375" y="4381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619375" y="4381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523875</xdr:rowOff>
    </xdr:from>
    <xdr:to>
      <xdr:col>5</xdr:col>
      <xdr:colOff>0</xdr:colOff>
      <xdr:row>26</xdr:row>
      <xdr:rowOff>19050</xdr:rowOff>
    </xdr:to>
    <xdr:graphicFrame>
      <xdr:nvGraphicFramePr>
        <xdr:cNvPr id="3" name="Chart 3"/>
        <xdr:cNvGraphicFramePr/>
      </xdr:nvGraphicFramePr>
      <xdr:xfrm>
        <a:off x="2667000" y="1085850"/>
        <a:ext cx="3952875" cy="4095750"/>
      </xdr:xfrm>
      <a:graphic>
        <a:graphicData uri="http://schemas.openxmlformats.org/drawingml/2006/chart">
          <c:chart xmlns:c="http://schemas.openxmlformats.org/drawingml/2006/chart" r:id="rId3"/>
        </a:graphicData>
      </a:graphic>
    </xdr:graphicFrame>
    <xdr:clientData/>
  </xdr:twoCellAnchor>
  <xdr:twoCellAnchor>
    <xdr:from>
      <xdr:col>0</xdr:col>
      <xdr:colOff>238125</xdr:colOff>
      <xdr:row>28</xdr:row>
      <xdr:rowOff>123825</xdr:rowOff>
    </xdr:from>
    <xdr:to>
      <xdr:col>4</xdr:col>
      <xdr:colOff>3324225</xdr:colOff>
      <xdr:row>50</xdr:row>
      <xdr:rowOff>9525</xdr:rowOff>
    </xdr:to>
    <xdr:graphicFrame>
      <xdr:nvGraphicFramePr>
        <xdr:cNvPr id="4" name="Chart 4"/>
        <xdr:cNvGraphicFramePr/>
      </xdr:nvGraphicFramePr>
      <xdr:xfrm>
        <a:off x="238125" y="5610225"/>
        <a:ext cx="5705475" cy="344805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0</xdr:rowOff>
    </xdr:from>
    <xdr:to>
      <xdr:col>11</xdr:col>
      <xdr:colOff>400050</xdr:colOff>
      <xdr:row>26</xdr:row>
      <xdr:rowOff>0</xdr:rowOff>
    </xdr:to>
    <xdr:graphicFrame>
      <xdr:nvGraphicFramePr>
        <xdr:cNvPr id="1" name="Chart 1"/>
        <xdr:cNvGraphicFramePr/>
      </xdr:nvGraphicFramePr>
      <xdr:xfrm>
        <a:off x="19050" y="4276725"/>
        <a:ext cx="7124700" cy="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57150</xdr:rowOff>
    </xdr:from>
    <xdr:to>
      <xdr:col>22</xdr:col>
      <xdr:colOff>314325</xdr:colOff>
      <xdr:row>39</xdr:row>
      <xdr:rowOff>47625</xdr:rowOff>
    </xdr:to>
    <xdr:graphicFrame>
      <xdr:nvGraphicFramePr>
        <xdr:cNvPr id="1" name="Chart 14"/>
        <xdr:cNvGraphicFramePr/>
      </xdr:nvGraphicFramePr>
      <xdr:xfrm>
        <a:off x="0" y="3562350"/>
        <a:ext cx="6972300" cy="34194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20</xdr:row>
      <xdr:rowOff>0</xdr:rowOff>
    </xdr:from>
    <xdr:to>
      <xdr:col>7</xdr:col>
      <xdr:colOff>847725</xdr:colOff>
      <xdr:row>40</xdr:row>
      <xdr:rowOff>9525</xdr:rowOff>
    </xdr:to>
    <xdr:graphicFrame>
      <xdr:nvGraphicFramePr>
        <xdr:cNvPr id="1" name="Chart 8"/>
        <xdr:cNvGraphicFramePr/>
      </xdr:nvGraphicFramePr>
      <xdr:xfrm>
        <a:off x="76200" y="3286125"/>
        <a:ext cx="7172325" cy="3619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34" sqref="B34"/>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10</v>
      </c>
      <c r="B1" s="366">
        <v>2010</v>
      </c>
    </row>
    <row r="2" spans="1:9" ht="12.75">
      <c r="A2" t="s">
        <v>11</v>
      </c>
      <c r="B2" s="58">
        <v>40391</v>
      </c>
      <c r="G2" s="367">
        <v>-11</v>
      </c>
      <c r="H2" s="367" t="s">
        <v>99</v>
      </c>
      <c r="I2" s="367">
        <v>-1</v>
      </c>
    </row>
    <row r="3" spans="1:9" ht="12.75">
      <c r="A3" t="s">
        <v>12</v>
      </c>
      <c r="B3" s="58">
        <v>40421</v>
      </c>
      <c r="G3" s="367">
        <v>-10</v>
      </c>
      <c r="H3" s="367" t="s">
        <v>100</v>
      </c>
      <c r="I3" s="367">
        <v>-1</v>
      </c>
    </row>
    <row r="4" spans="1:9" ht="12.75">
      <c r="A4" s="367" t="s">
        <v>20</v>
      </c>
      <c r="B4" s="368" t="str">
        <f>CONCATENATE(MID(B1,1,LEN(B1)-4)," ",MID(B1,LEN(B1)-3,4)-1)</f>
        <v> 2009</v>
      </c>
      <c r="G4" s="367">
        <v>-9</v>
      </c>
      <c r="H4" s="367" t="s">
        <v>101</v>
      </c>
      <c r="I4" s="367">
        <v>-1</v>
      </c>
    </row>
    <row r="5" spans="1:9" ht="12.75">
      <c r="A5" t="s">
        <v>17</v>
      </c>
      <c r="B5" s="58">
        <v>40430</v>
      </c>
      <c r="G5" s="367">
        <v>-8</v>
      </c>
      <c r="H5" s="367" t="s">
        <v>102</v>
      </c>
      <c r="I5" s="367">
        <v>-1</v>
      </c>
    </row>
    <row r="6" spans="1:9" ht="12.75">
      <c r="A6" s="367" t="s">
        <v>10</v>
      </c>
      <c r="B6" s="367" t="str">
        <f>CONCATENATE(VLOOKUP(MONTH(B2),G2:H37,2)," ",B1)</f>
        <v>August 2010</v>
      </c>
      <c r="G6" s="367">
        <v>-7</v>
      </c>
      <c r="H6" s="367" t="s">
        <v>103</v>
      </c>
      <c r="I6" s="367">
        <v>-1</v>
      </c>
    </row>
    <row r="7" spans="7:9" ht="12.75">
      <c r="G7" s="367">
        <v>-6</v>
      </c>
      <c r="H7" s="367" t="s">
        <v>104</v>
      </c>
      <c r="I7" s="367">
        <v>-1</v>
      </c>
    </row>
    <row r="8" spans="7:9" ht="12.75">
      <c r="G8" s="367">
        <v>-5</v>
      </c>
      <c r="H8" s="367" t="s">
        <v>105</v>
      </c>
      <c r="I8" s="367">
        <v>-1</v>
      </c>
    </row>
    <row r="9" spans="7:9" ht="12.75">
      <c r="G9" s="367">
        <v>-4</v>
      </c>
      <c r="H9" s="367" t="s">
        <v>106</v>
      </c>
      <c r="I9" s="367">
        <v>-1</v>
      </c>
    </row>
    <row r="10" spans="7:9" ht="12.75">
      <c r="G10" s="367">
        <v>-3</v>
      </c>
      <c r="H10" s="367" t="s">
        <v>107</v>
      </c>
      <c r="I10" s="367">
        <v>-1</v>
      </c>
    </row>
    <row r="11" spans="7:9" ht="12.75">
      <c r="G11" s="367">
        <v>-2</v>
      </c>
      <c r="H11" s="367" t="s">
        <v>108</v>
      </c>
      <c r="I11" s="367">
        <v>-1</v>
      </c>
    </row>
    <row r="12" spans="7:9" ht="12.75">
      <c r="G12" s="367">
        <v>-1</v>
      </c>
      <c r="H12" s="367" t="s">
        <v>109</v>
      </c>
      <c r="I12" s="367">
        <v>-1</v>
      </c>
    </row>
    <row r="13" spans="7:9" ht="12.75">
      <c r="G13" s="367">
        <v>0</v>
      </c>
      <c r="H13" s="367" t="s">
        <v>110</v>
      </c>
      <c r="I13" s="367">
        <v>-1</v>
      </c>
    </row>
    <row r="14" spans="7:9" ht="12.75">
      <c r="G14" s="367">
        <v>1</v>
      </c>
      <c r="H14" s="367" t="s">
        <v>99</v>
      </c>
      <c r="I14" s="367">
        <v>0</v>
      </c>
    </row>
    <row r="15" spans="7:9" ht="12.75">
      <c r="G15" s="367">
        <v>2</v>
      </c>
      <c r="H15" s="367" t="s">
        <v>100</v>
      </c>
      <c r="I15" s="367">
        <v>0</v>
      </c>
    </row>
    <row r="16" spans="7:9" ht="12.75">
      <c r="G16" s="367">
        <v>3</v>
      </c>
      <c r="H16" s="367" t="s">
        <v>101</v>
      </c>
      <c r="I16" s="367">
        <v>0</v>
      </c>
    </row>
    <row r="17" spans="7:9" ht="12.75">
      <c r="G17" s="367">
        <v>4</v>
      </c>
      <c r="H17" s="367" t="s">
        <v>102</v>
      </c>
      <c r="I17" s="367">
        <v>0</v>
      </c>
    </row>
    <row r="18" spans="7:9" ht="12.75">
      <c r="G18" s="367">
        <v>5</v>
      </c>
      <c r="H18" s="367" t="s">
        <v>103</v>
      </c>
      <c r="I18" s="367">
        <v>0</v>
      </c>
    </row>
    <row r="19" spans="7:9" ht="12.75">
      <c r="G19" s="367">
        <v>6</v>
      </c>
      <c r="H19" s="367" t="s">
        <v>104</v>
      </c>
      <c r="I19" s="367">
        <v>0</v>
      </c>
    </row>
    <row r="20" spans="7:9" ht="12.75">
      <c r="G20" s="367">
        <v>7</v>
      </c>
      <c r="H20" s="367" t="s">
        <v>105</v>
      </c>
      <c r="I20" s="367">
        <v>0</v>
      </c>
    </row>
    <row r="21" spans="7:9" ht="12.75">
      <c r="G21" s="367">
        <v>8</v>
      </c>
      <c r="H21" s="367" t="s">
        <v>106</v>
      </c>
      <c r="I21" s="367">
        <v>0</v>
      </c>
    </row>
    <row r="22" spans="7:9" ht="12.75">
      <c r="G22" s="367">
        <v>9</v>
      </c>
      <c r="H22" s="367" t="s">
        <v>107</v>
      </c>
      <c r="I22" s="367">
        <v>0</v>
      </c>
    </row>
    <row r="23" spans="7:9" ht="12.75">
      <c r="G23" s="367">
        <v>10</v>
      </c>
      <c r="H23" s="367" t="s">
        <v>108</v>
      </c>
      <c r="I23" s="367">
        <v>0</v>
      </c>
    </row>
    <row r="24" spans="7:9" ht="12.75">
      <c r="G24" s="367">
        <v>11</v>
      </c>
      <c r="H24" s="367" t="s">
        <v>109</v>
      </c>
      <c r="I24" s="367">
        <v>0</v>
      </c>
    </row>
    <row r="25" spans="7:9" ht="12.75">
      <c r="G25" s="367">
        <v>12</v>
      </c>
      <c r="H25" s="367" t="s">
        <v>110</v>
      </c>
      <c r="I25" s="367">
        <v>0</v>
      </c>
    </row>
    <row r="26" spans="7:9" ht="12.75">
      <c r="G26" s="367">
        <v>13</v>
      </c>
      <c r="H26" s="367" t="s">
        <v>99</v>
      </c>
      <c r="I26" s="367">
        <v>1</v>
      </c>
    </row>
    <row r="27" spans="7:9" ht="12.75">
      <c r="G27" s="367">
        <v>14</v>
      </c>
      <c r="H27" s="367" t="s">
        <v>100</v>
      </c>
      <c r="I27" s="367">
        <v>1</v>
      </c>
    </row>
    <row r="28" spans="7:9" ht="12.75">
      <c r="G28" s="367">
        <v>15</v>
      </c>
      <c r="H28" s="367" t="s">
        <v>101</v>
      </c>
      <c r="I28" s="367">
        <v>1</v>
      </c>
    </row>
    <row r="29" spans="7:9" ht="12.75">
      <c r="G29" s="367">
        <v>16</v>
      </c>
      <c r="H29" s="367" t="s">
        <v>102</v>
      </c>
      <c r="I29" s="367">
        <v>1</v>
      </c>
    </row>
    <row r="30" spans="7:9" ht="12.75">
      <c r="G30" s="367">
        <v>17</v>
      </c>
      <c r="H30" s="367" t="s">
        <v>103</v>
      </c>
      <c r="I30" s="367">
        <v>1</v>
      </c>
    </row>
    <row r="31" spans="7:9" ht="12.75">
      <c r="G31" s="367">
        <v>18</v>
      </c>
      <c r="H31" s="367" t="s">
        <v>104</v>
      </c>
      <c r="I31" s="367">
        <v>1</v>
      </c>
    </row>
    <row r="32" spans="7:9" ht="12.75">
      <c r="G32" s="367">
        <v>19</v>
      </c>
      <c r="H32" s="367" t="s">
        <v>105</v>
      </c>
      <c r="I32" s="367">
        <v>1</v>
      </c>
    </row>
    <row r="33" spans="7:9" ht="12.75">
      <c r="G33" s="367">
        <v>20</v>
      </c>
      <c r="H33" s="367" t="s">
        <v>106</v>
      </c>
      <c r="I33" s="367">
        <v>1</v>
      </c>
    </row>
    <row r="34" spans="7:9" ht="12.75">
      <c r="G34" s="367">
        <v>21</v>
      </c>
      <c r="H34" s="367" t="s">
        <v>107</v>
      </c>
      <c r="I34" s="367">
        <v>1</v>
      </c>
    </row>
    <row r="35" spans="7:9" ht="12.75">
      <c r="G35" s="367">
        <v>22</v>
      </c>
      <c r="H35" s="367" t="s">
        <v>108</v>
      </c>
      <c r="I35" s="367">
        <v>1</v>
      </c>
    </row>
    <row r="36" spans="7:9" ht="12.75">
      <c r="G36" s="367">
        <v>23</v>
      </c>
      <c r="H36" s="367" t="s">
        <v>109</v>
      </c>
      <c r="I36" s="367">
        <v>1</v>
      </c>
    </row>
    <row r="37" spans="7:9" ht="12.75">
      <c r="G37" s="367">
        <v>24</v>
      </c>
      <c r="H37" s="367" t="s">
        <v>110</v>
      </c>
      <c r="I37" s="36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69"/>
  <sheetViews>
    <sheetView view="pageBreakPreview" zoomScaleSheetLayoutView="100" workbookViewId="0" topLeftCell="A1">
      <selection activeCell="J25" sqref="J25"/>
    </sheetView>
  </sheetViews>
  <sheetFormatPr defaultColWidth="9.140625" defaultRowHeight="12.75"/>
  <cols>
    <col min="1" max="8" width="13.7109375" style="30" customWidth="1"/>
    <col min="9" max="9" width="12.140625" style="30" customWidth="1"/>
    <col min="10" max="10" width="9.140625" style="33" customWidth="1"/>
    <col min="11" max="11" width="14.57421875" style="34" bestFit="1" customWidth="1"/>
    <col min="12" max="16384" width="9.140625" style="30" customWidth="1"/>
  </cols>
  <sheetData>
    <row r="1" spans="1:11" s="31" customFormat="1" ht="15.75">
      <c r="A1" s="56"/>
      <c r="B1" s="443" t="s">
        <v>170</v>
      </c>
      <c r="C1" s="444"/>
      <c r="D1" s="444"/>
      <c r="E1" s="444"/>
      <c r="F1" s="444"/>
      <c r="G1" s="444"/>
      <c r="H1" s="444"/>
      <c r="I1" s="30"/>
      <c r="J1" s="56"/>
      <c r="K1" s="45"/>
    </row>
    <row r="2" spans="1:10" s="31" customFormat="1" ht="15.75">
      <c r="A2" s="56"/>
      <c r="B2" s="445" t="str">
        <f>CONCATENATE("May 2004 - ",Nastavení!B6)</f>
        <v>May 2004 - August 2010</v>
      </c>
      <c r="C2" s="446"/>
      <c r="D2" s="446"/>
      <c r="E2" s="446"/>
      <c r="F2" s="446"/>
      <c r="G2" s="446"/>
      <c r="H2" s="447"/>
      <c r="I2" s="34"/>
      <c r="J2" s="56"/>
    </row>
    <row r="3" spans="1:10" s="100" customFormat="1" ht="8.25">
      <c r="A3" s="98"/>
      <c r="B3" s="99"/>
      <c r="C3" s="99"/>
      <c r="D3" s="99"/>
      <c r="E3" s="99"/>
      <c r="F3" s="99"/>
      <c r="G3" s="204"/>
      <c r="H3" s="101" t="s">
        <v>28</v>
      </c>
      <c r="I3" s="95"/>
      <c r="J3" s="98"/>
    </row>
    <row r="4" spans="1:9" ht="12.75">
      <c r="A4" s="261" t="s">
        <v>131</v>
      </c>
      <c r="B4" s="262">
        <v>2004</v>
      </c>
      <c r="C4" s="262">
        <v>2005</v>
      </c>
      <c r="D4" s="262">
        <v>2006</v>
      </c>
      <c r="E4" s="262">
        <v>2007</v>
      </c>
      <c r="F4" s="262">
        <v>2008</v>
      </c>
      <c r="G4" s="262">
        <v>2009</v>
      </c>
      <c r="H4" s="262">
        <v>2010</v>
      </c>
      <c r="I4" s="34"/>
    </row>
    <row r="5" spans="1:9" ht="12.75">
      <c r="A5" s="263" t="s">
        <v>132</v>
      </c>
      <c r="B5" s="264"/>
      <c r="C5" s="264"/>
      <c r="D5" s="264"/>
      <c r="E5" s="264"/>
      <c r="F5" s="264"/>
      <c r="G5" s="264"/>
      <c r="H5" s="264"/>
      <c r="I5" s="34"/>
    </row>
    <row r="6" spans="1:10" s="32" customFormat="1" ht="12.75">
      <c r="A6" s="265" t="s">
        <v>99</v>
      </c>
      <c r="B6" s="266">
        <v>0</v>
      </c>
      <c r="C6" s="267">
        <v>128</v>
      </c>
      <c r="D6" s="267">
        <v>136</v>
      </c>
      <c r="E6" s="267">
        <v>139</v>
      </c>
      <c r="F6" s="267">
        <v>99</v>
      </c>
      <c r="G6" s="267">
        <v>66</v>
      </c>
      <c r="H6" s="342">
        <v>66</v>
      </c>
      <c r="I6" s="341"/>
      <c r="J6" s="36"/>
    </row>
    <row r="7" spans="1:10" s="32" customFormat="1" ht="12.75">
      <c r="A7" s="268" t="s">
        <v>100</v>
      </c>
      <c r="B7" s="269">
        <v>0</v>
      </c>
      <c r="C7" s="270">
        <v>126</v>
      </c>
      <c r="D7" s="270">
        <v>125</v>
      </c>
      <c r="E7" s="270">
        <v>73</v>
      </c>
      <c r="F7" s="270">
        <v>80</v>
      </c>
      <c r="G7" s="270">
        <v>73</v>
      </c>
      <c r="H7" s="343">
        <v>92</v>
      </c>
      <c r="I7" s="341"/>
      <c r="J7" s="36"/>
    </row>
    <row r="8" spans="1:10" s="32" customFormat="1" ht="12.75">
      <c r="A8" s="268" t="s">
        <v>101</v>
      </c>
      <c r="B8" s="269">
        <v>0</v>
      </c>
      <c r="C8" s="270">
        <v>115</v>
      </c>
      <c r="D8" s="270">
        <v>120</v>
      </c>
      <c r="E8" s="270">
        <v>79</v>
      </c>
      <c r="F8" s="270">
        <v>76</v>
      </c>
      <c r="G8" s="270">
        <v>91</v>
      </c>
      <c r="H8" s="343">
        <v>52</v>
      </c>
      <c r="I8" s="341"/>
      <c r="J8" s="36"/>
    </row>
    <row r="9" spans="1:10" s="32" customFormat="1" ht="12.75">
      <c r="A9" s="268" t="s">
        <v>102</v>
      </c>
      <c r="B9" s="269">
        <v>0</v>
      </c>
      <c r="C9" s="270">
        <v>97</v>
      </c>
      <c r="D9" s="270">
        <v>62</v>
      </c>
      <c r="E9" s="270">
        <v>64</v>
      </c>
      <c r="F9" s="270">
        <v>68</v>
      </c>
      <c r="G9" s="270">
        <v>65</v>
      </c>
      <c r="H9" s="343">
        <v>60</v>
      </c>
      <c r="I9" s="341"/>
      <c r="J9" s="36"/>
    </row>
    <row r="10" spans="1:9" ht="12.75">
      <c r="A10" s="268" t="s">
        <v>103</v>
      </c>
      <c r="B10" s="269">
        <v>60</v>
      </c>
      <c r="C10" s="270">
        <v>71</v>
      </c>
      <c r="D10" s="270">
        <v>111</v>
      </c>
      <c r="E10" s="270">
        <v>89</v>
      </c>
      <c r="F10" s="270">
        <v>63</v>
      </c>
      <c r="G10" s="270">
        <v>62</v>
      </c>
      <c r="H10" s="343">
        <v>58</v>
      </c>
      <c r="I10" s="34"/>
    </row>
    <row r="11" spans="1:9" ht="12.75">
      <c r="A11" s="268" t="s">
        <v>104</v>
      </c>
      <c r="B11" s="269">
        <v>83</v>
      </c>
      <c r="C11" s="270">
        <v>67</v>
      </c>
      <c r="D11" s="270">
        <v>71</v>
      </c>
      <c r="E11" s="270">
        <v>84</v>
      </c>
      <c r="F11" s="270">
        <v>74</v>
      </c>
      <c r="G11" s="270">
        <v>69</v>
      </c>
      <c r="H11" s="343">
        <v>54</v>
      </c>
      <c r="I11" s="34"/>
    </row>
    <row r="12" spans="1:9" ht="12.75">
      <c r="A12" s="268" t="s">
        <v>105</v>
      </c>
      <c r="B12" s="269">
        <v>101</v>
      </c>
      <c r="C12" s="270">
        <v>79</v>
      </c>
      <c r="D12" s="270">
        <v>80</v>
      </c>
      <c r="E12" s="270">
        <v>97</v>
      </c>
      <c r="F12" s="270">
        <v>62</v>
      </c>
      <c r="G12" s="270">
        <v>80</v>
      </c>
      <c r="H12" s="343">
        <v>53</v>
      </c>
      <c r="I12" s="34"/>
    </row>
    <row r="13" spans="1:9" ht="12.75">
      <c r="A13" s="268" t="s">
        <v>106</v>
      </c>
      <c r="B13" s="269">
        <v>94</v>
      </c>
      <c r="C13" s="270">
        <v>79</v>
      </c>
      <c r="D13" s="270">
        <v>82</v>
      </c>
      <c r="E13" s="270">
        <v>104</v>
      </c>
      <c r="F13" s="270">
        <v>71</v>
      </c>
      <c r="G13" s="270">
        <v>79</v>
      </c>
      <c r="H13" s="343">
        <v>58</v>
      </c>
      <c r="I13" s="34"/>
    </row>
    <row r="14" spans="1:9" ht="12.75">
      <c r="A14" s="268" t="s">
        <v>107</v>
      </c>
      <c r="B14" s="269">
        <v>61</v>
      </c>
      <c r="C14" s="270">
        <v>79</v>
      </c>
      <c r="D14" s="270">
        <v>104</v>
      </c>
      <c r="E14" s="270">
        <v>81</v>
      </c>
      <c r="F14" s="270">
        <v>68</v>
      </c>
      <c r="G14" s="270">
        <v>106</v>
      </c>
      <c r="H14" s="343"/>
      <c r="I14" s="34"/>
    </row>
    <row r="15" spans="1:9" ht="12.75">
      <c r="A15" s="268" t="s">
        <v>108</v>
      </c>
      <c r="B15" s="269">
        <v>101</v>
      </c>
      <c r="C15" s="270">
        <v>77</v>
      </c>
      <c r="D15" s="270">
        <v>80</v>
      </c>
      <c r="E15" s="270">
        <v>124</v>
      </c>
      <c r="F15" s="270">
        <v>76</v>
      </c>
      <c r="G15" s="270">
        <v>88</v>
      </c>
      <c r="H15" s="343"/>
      <c r="I15" s="34"/>
    </row>
    <row r="16" spans="1:9" ht="12.75">
      <c r="A16" s="268" t="s">
        <v>109</v>
      </c>
      <c r="B16" s="269">
        <v>117</v>
      </c>
      <c r="C16" s="270">
        <v>120</v>
      </c>
      <c r="D16" s="270">
        <v>105</v>
      </c>
      <c r="E16" s="270">
        <v>77</v>
      </c>
      <c r="F16" s="270">
        <v>64</v>
      </c>
      <c r="G16" s="270">
        <v>95</v>
      </c>
      <c r="H16" s="343"/>
      <c r="I16" s="34"/>
    </row>
    <row r="17" spans="1:9" ht="12.75">
      <c r="A17" s="271" t="s">
        <v>110</v>
      </c>
      <c r="B17" s="272">
        <v>119</v>
      </c>
      <c r="C17" s="273">
        <v>130</v>
      </c>
      <c r="D17" s="273">
        <v>73</v>
      </c>
      <c r="E17" s="273">
        <v>63</v>
      </c>
      <c r="F17" s="273">
        <v>62</v>
      </c>
      <c r="G17" s="273">
        <v>68</v>
      </c>
      <c r="H17" s="344"/>
      <c r="I17" s="34"/>
    </row>
    <row r="18" spans="1:9" ht="12.75">
      <c r="A18" s="274" t="s">
        <v>111</v>
      </c>
      <c r="B18" s="330">
        <v>736</v>
      </c>
      <c r="C18" s="330">
        <v>1168</v>
      </c>
      <c r="D18" s="330">
        <v>1149</v>
      </c>
      <c r="E18" s="330">
        <v>1074</v>
      </c>
      <c r="F18" s="330">
        <v>863</v>
      </c>
      <c r="G18" s="330">
        <v>942</v>
      </c>
      <c r="H18" s="330">
        <v>493</v>
      </c>
      <c r="I18" s="34"/>
    </row>
    <row r="19" spans="1:9" ht="12.75">
      <c r="A19" s="275" t="s">
        <v>212</v>
      </c>
      <c r="B19" s="331"/>
      <c r="C19" s="331"/>
      <c r="D19" s="329"/>
      <c r="E19" s="329"/>
      <c r="F19" s="329"/>
      <c r="G19" s="329"/>
      <c r="H19" s="329">
        <f>SUM(B18:H18)</f>
        <v>6425</v>
      </c>
      <c r="I19" s="34"/>
    </row>
    <row r="20" spans="1:8" ht="15">
      <c r="A20" s="56"/>
      <c r="B20" s="35"/>
      <c r="C20" s="35"/>
      <c r="D20" s="35"/>
      <c r="E20" s="35"/>
      <c r="F20" s="35"/>
      <c r="G20" s="35"/>
      <c r="H20" s="35"/>
    </row>
    <row r="21" spans="1:7" ht="15">
      <c r="A21" s="56"/>
      <c r="C21" s="35"/>
      <c r="D21" s="35"/>
      <c r="E21" s="35"/>
      <c r="F21" s="35"/>
      <c r="G21" s="35"/>
    </row>
    <row r="22" spans="1:7" ht="15">
      <c r="A22" s="56"/>
      <c r="C22" s="35"/>
      <c r="D22" s="35"/>
      <c r="E22" s="35"/>
      <c r="F22" s="35"/>
      <c r="G22" s="35"/>
    </row>
    <row r="23" spans="1:7" ht="15">
      <c r="A23" s="56"/>
      <c r="C23" s="35"/>
      <c r="D23" s="35"/>
      <c r="E23" s="35"/>
      <c r="F23" s="35"/>
      <c r="G23" s="35"/>
    </row>
    <row r="24" ht="15">
      <c r="A24" s="56"/>
    </row>
    <row r="25" ht="15">
      <c r="A25" s="56"/>
    </row>
    <row r="26" ht="15">
      <c r="A26" s="56"/>
    </row>
    <row r="27" ht="15">
      <c r="A27" s="56"/>
    </row>
    <row r="28" ht="15">
      <c r="A28" s="56"/>
    </row>
    <row r="29" ht="15">
      <c r="A29" s="56"/>
    </row>
    <row r="30" ht="15">
      <c r="A30" s="56"/>
    </row>
    <row r="31" ht="15">
      <c r="A31" s="56"/>
    </row>
    <row r="32" ht="15">
      <c r="A32" s="56"/>
    </row>
    <row r="33" ht="15">
      <c r="A33" s="56"/>
    </row>
    <row r="34" ht="12.75">
      <c r="K34" s="30"/>
    </row>
    <row r="35" spans="11:19" ht="12.75">
      <c r="K35" s="30"/>
      <c r="S35" s="132"/>
    </row>
    <row r="36" spans="11:19" ht="12.75">
      <c r="K36" s="30"/>
      <c r="S36" s="48"/>
    </row>
    <row r="37" spans="11:19" ht="12.75">
      <c r="K37" s="30"/>
      <c r="S37" s="49"/>
    </row>
    <row r="38" spans="11:19" ht="12.75">
      <c r="K38" s="30"/>
      <c r="S38" s="49"/>
    </row>
    <row r="39" spans="11:19" ht="12.75">
      <c r="K39" s="30"/>
      <c r="S39" s="49"/>
    </row>
    <row r="40" spans="11:19" ht="12.75">
      <c r="K40" s="30"/>
      <c r="S40" s="49"/>
    </row>
    <row r="41" spans="11:19" ht="12.75">
      <c r="K41" s="30"/>
      <c r="S41" s="49"/>
    </row>
    <row r="42" spans="11:19" ht="12.75">
      <c r="K42" s="30"/>
      <c r="S42" s="49"/>
    </row>
    <row r="43" spans="11:19" ht="12.75">
      <c r="K43" s="30"/>
      <c r="S43" s="49"/>
    </row>
    <row r="44" spans="11:19" ht="12.75">
      <c r="K44" s="30"/>
      <c r="S44" s="49"/>
    </row>
    <row r="45" spans="11:19" ht="12.75">
      <c r="K45" s="30"/>
      <c r="S45" s="49"/>
    </row>
    <row r="46" ht="12.75">
      <c r="K46" s="30"/>
    </row>
    <row r="47" ht="12.75">
      <c r="K47" s="30"/>
    </row>
    <row r="48" ht="12.75">
      <c r="K48" s="30"/>
    </row>
    <row r="49" ht="12.75">
      <c r="K49" s="30"/>
    </row>
    <row r="50" ht="12.75">
      <c r="K50" s="30"/>
    </row>
    <row r="51" ht="12.75">
      <c r="K51" s="30"/>
    </row>
    <row r="52" ht="12.75">
      <c r="K52" s="30"/>
    </row>
    <row r="53" ht="12.75">
      <c r="K53" s="30"/>
    </row>
    <row r="54" ht="12.75">
      <c r="K54" s="30"/>
    </row>
    <row r="55" ht="12.75">
      <c r="K55" s="30"/>
    </row>
    <row r="56" ht="12.75">
      <c r="K56" s="30"/>
    </row>
    <row r="57" ht="12.75">
      <c r="K57" s="30"/>
    </row>
    <row r="58" ht="12.75">
      <c r="K58" s="30"/>
    </row>
    <row r="59" ht="12.75">
      <c r="K59" s="30"/>
    </row>
    <row r="60" ht="12.75">
      <c r="K60" s="30"/>
    </row>
    <row r="61" ht="12.75">
      <c r="K61" s="30"/>
    </row>
    <row r="62" ht="12.75">
      <c r="K62" s="30"/>
    </row>
    <row r="63" ht="12.75">
      <c r="K63" s="30"/>
    </row>
    <row r="64" ht="12.75">
      <c r="K64" s="30"/>
    </row>
    <row r="65" ht="12.75">
      <c r="K65" s="30"/>
    </row>
    <row r="66" ht="12.75">
      <c r="K66" s="30"/>
    </row>
    <row r="67" ht="12.75">
      <c r="K67" s="30"/>
    </row>
    <row r="68" ht="12.75">
      <c r="K68" s="30"/>
    </row>
    <row r="69" ht="12.75">
      <c r="K69" s="30"/>
    </row>
  </sheetData>
  <sheetProtection/>
  <mergeCells count="2">
    <mergeCell ref="B1:H1"/>
    <mergeCell ref="B2:H2"/>
  </mergeCells>
  <printOptions/>
  <pageMargins left="0.2755905511811024" right="0.1968503937007874" top="0.3937007874015748" bottom="0.3937007874015748" header="0.15748031496062992" footer="0.15748031496062992"/>
  <pageSetup fitToHeight="2" horizontalDpi="600" verticalDpi="600" orientation="portrait" paperSize="9" scale="90" r:id="rId2"/>
  <headerFooter alignWithMargins="0">
    <oddFooter>&amp;CPage &amp;P</oddFooter>
  </headerFooter>
  <drawing r:id="rId1"/>
</worksheet>
</file>

<file path=xl/worksheets/sheet11.xml><?xml version="1.0" encoding="utf-8"?>
<worksheet xmlns="http://schemas.openxmlformats.org/spreadsheetml/2006/main" xmlns:r="http://schemas.openxmlformats.org/officeDocument/2006/relationships">
  <dimension ref="A1:N63"/>
  <sheetViews>
    <sheetView view="pageBreakPreview" zoomScale="115" zoomScaleSheetLayoutView="115" workbookViewId="0" topLeftCell="A1">
      <selection activeCell="H19" sqref="H19"/>
    </sheetView>
  </sheetViews>
  <sheetFormatPr defaultColWidth="9.140625" defaultRowHeight="12.75"/>
  <cols>
    <col min="1" max="1" width="21.7109375" style="149" customWidth="1"/>
    <col min="2" max="2" width="9.7109375" style="148" customWidth="1"/>
    <col min="3" max="4" width="6.140625" style="148" customWidth="1"/>
    <col min="5" max="5" width="6.00390625" style="148" customWidth="1"/>
    <col min="6" max="6" width="6.140625" style="148" customWidth="1"/>
    <col min="7" max="7" width="5.57421875" style="148" customWidth="1"/>
    <col min="8" max="8" width="6.140625" style="148" customWidth="1"/>
    <col min="9" max="9" width="5.57421875" style="148" customWidth="1"/>
    <col min="10" max="11" width="6.140625" style="148" customWidth="1"/>
    <col min="12" max="12" width="9.7109375" style="148" customWidth="1"/>
    <col min="13" max="13" width="10.8515625" style="139" bestFit="1" customWidth="1"/>
    <col min="14" max="16384" width="9.140625" style="13" customWidth="1"/>
  </cols>
  <sheetData>
    <row r="1" spans="1:12" ht="9" customHeight="1">
      <c r="A1" s="161"/>
      <c r="B1" s="161"/>
      <c r="C1" s="161"/>
      <c r="D1" s="161"/>
      <c r="E1" s="161"/>
      <c r="F1" s="161"/>
      <c r="G1" s="161"/>
      <c r="H1" s="161"/>
      <c r="I1" s="161"/>
      <c r="J1" s="161"/>
      <c r="K1" s="161"/>
      <c r="L1" s="161"/>
    </row>
    <row r="2" spans="1:13" s="134" customFormat="1" ht="18.75">
      <c r="A2" s="427" t="s">
        <v>169</v>
      </c>
      <c r="B2" s="428"/>
      <c r="C2" s="428"/>
      <c r="D2" s="428"/>
      <c r="E2" s="428"/>
      <c r="F2" s="428"/>
      <c r="G2" s="428"/>
      <c r="H2" s="428"/>
      <c r="I2" s="428"/>
      <c r="J2" s="428"/>
      <c r="K2" s="428"/>
      <c r="L2" s="448"/>
      <c r="M2" s="133"/>
    </row>
    <row r="3" spans="1:13" s="134" customFormat="1" ht="16.5" customHeight="1">
      <c r="A3" s="449" t="str">
        <f>Nastavení!B6</f>
        <v>August 2010</v>
      </c>
      <c r="B3" s="450"/>
      <c r="C3" s="450"/>
      <c r="D3" s="450"/>
      <c r="E3" s="450"/>
      <c r="F3" s="450"/>
      <c r="G3" s="450"/>
      <c r="H3" s="450"/>
      <c r="I3" s="450"/>
      <c r="J3" s="450"/>
      <c r="K3" s="450"/>
      <c r="L3" s="451"/>
      <c r="M3" s="133"/>
    </row>
    <row r="4" spans="1:13" s="138" customFormat="1" ht="10.5">
      <c r="A4" s="135"/>
      <c r="B4" s="136"/>
      <c r="C4" s="136"/>
      <c r="D4" s="136"/>
      <c r="E4" s="136"/>
      <c r="F4" s="136"/>
      <c r="G4" s="136"/>
      <c r="H4" s="136"/>
      <c r="I4" s="136"/>
      <c r="J4" s="136"/>
      <c r="K4" s="136"/>
      <c r="L4" s="101" t="s">
        <v>44</v>
      </c>
      <c r="M4" s="137"/>
    </row>
    <row r="5" spans="1:12" ht="105.75" customHeight="1">
      <c r="A5" s="180" t="s">
        <v>160</v>
      </c>
      <c r="B5" s="46" t="str">
        <f>CONCATENATE("Number of participants 
in the proceedings 
up to ",DAY(Nastavení!B2),".",MONTH(Nastavení!B2),".",YEAR(Nastavení!B2),"*")</f>
        <v>Number of participants 
in the proceedings 
up to 1.8.2010*</v>
      </c>
      <c r="C5" s="47" t="s">
        <v>217</v>
      </c>
      <c r="D5" s="47" t="s">
        <v>134</v>
      </c>
      <c r="E5" s="47" t="s">
        <v>135</v>
      </c>
      <c r="F5" s="47" t="s">
        <v>136</v>
      </c>
      <c r="G5" s="47" t="s">
        <v>144</v>
      </c>
      <c r="H5" s="47" t="s">
        <v>220</v>
      </c>
      <c r="I5" s="47" t="s">
        <v>221</v>
      </c>
      <c r="J5" s="47" t="s">
        <v>187</v>
      </c>
      <c r="K5" s="47" t="s">
        <v>222</v>
      </c>
      <c r="L5" s="47" t="str">
        <f>CONCATENATE("Number of participants 
in the proceedings 
up to ",DAY(Nastavení!B3),".",MONTH(Nastavení!B3),".",YEAR(Nastavení!B3),"*")</f>
        <v>Number of participants 
in the proceedings 
up to 31.8.2010*</v>
      </c>
    </row>
    <row r="6" spans="1:14" s="141" customFormat="1" ht="12">
      <c r="A6" s="276" t="s">
        <v>54</v>
      </c>
      <c r="B6" s="277">
        <v>1</v>
      </c>
      <c r="C6" s="278">
        <v>0</v>
      </c>
      <c r="D6" s="279">
        <v>0</v>
      </c>
      <c r="E6" s="279">
        <v>0</v>
      </c>
      <c r="F6" s="279">
        <v>0</v>
      </c>
      <c r="G6" s="279">
        <v>0</v>
      </c>
      <c r="H6" s="279">
        <v>0</v>
      </c>
      <c r="I6" s="279">
        <v>0</v>
      </c>
      <c r="J6" s="279">
        <v>0</v>
      </c>
      <c r="K6" s="279">
        <v>0</v>
      </c>
      <c r="L6" s="280">
        <v>1</v>
      </c>
      <c r="M6" s="140"/>
      <c r="N6" s="181"/>
    </row>
    <row r="7" spans="1:14" s="141" customFormat="1" ht="12">
      <c r="A7" s="276" t="s">
        <v>55</v>
      </c>
      <c r="B7" s="278">
        <v>30</v>
      </c>
      <c r="C7" s="278">
        <v>1</v>
      </c>
      <c r="D7" s="279">
        <v>0</v>
      </c>
      <c r="E7" s="279">
        <v>0</v>
      </c>
      <c r="F7" s="279">
        <v>0</v>
      </c>
      <c r="G7" s="279">
        <v>0</v>
      </c>
      <c r="H7" s="279">
        <v>0</v>
      </c>
      <c r="I7" s="279">
        <v>0</v>
      </c>
      <c r="J7" s="279">
        <v>1</v>
      </c>
      <c r="K7" s="279">
        <v>1</v>
      </c>
      <c r="L7" s="280">
        <v>30</v>
      </c>
      <c r="M7" s="140"/>
      <c r="N7" s="181"/>
    </row>
    <row r="8" spans="1:14" s="141" customFormat="1" ht="12">
      <c r="A8" s="276" t="s">
        <v>56</v>
      </c>
      <c r="B8" s="278">
        <v>1</v>
      </c>
      <c r="C8" s="278">
        <v>0</v>
      </c>
      <c r="D8" s="279">
        <v>0</v>
      </c>
      <c r="E8" s="279">
        <v>0</v>
      </c>
      <c r="F8" s="279">
        <v>0</v>
      </c>
      <c r="G8" s="279">
        <v>0</v>
      </c>
      <c r="H8" s="279">
        <v>0</v>
      </c>
      <c r="I8" s="279">
        <v>0</v>
      </c>
      <c r="J8" s="279">
        <v>0</v>
      </c>
      <c r="K8" s="279">
        <v>0</v>
      </c>
      <c r="L8" s="280">
        <v>1</v>
      </c>
      <c r="M8" s="140">
        <f aca="true" t="shared" si="0" ref="M8:M32">B8+C8-J8-L8+D8</f>
        <v>0</v>
      </c>
      <c r="N8" s="181"/>
    </row>
    <row r="9" spans="1:14" s="141" customFormat="1" ht="12">
      <c r="A9" s="276" t="s">
        <v>57</v>
      </c>
      <c r="B9" s="278">
        <v>2</v>
      </c>
      <c r="C9" s="278">
        <v>0</v>
      </c>
      <c r="D9" s="279">
        <v>0</v>
      </c>
      <c r="E9" s="279">
        <v>0</v>
      </c>
      <c r="F9" s="279">
        <v>0</v>
      </c>
      <c r="G9" s="279">
        <v>0</v>
      </c>
      <c r="H9" s="279">
        <v>0</v>
      </c>
      <c r="I9" s="279">
        <v>0</v>
      </c>
      <c r="J9" s="279">
        <v>0</v>
      </c>
      <c r="K9" s="279">
        <v>0</v>
      </c>
      <c r="L9" s="280">
        <v>2</v>
      </c>
      <c r="M9" s="140">
        <f t="shared" si="0"/>
        <v>0</v>
      </c>
      <c r="N9" s="181"/>
    </row>
    <row r="10" spans="1:14" s="141" customFormat="1" ht="12">
      <c r="A10" s="276" t="s">
        <v>39</v>
      </c>
      <c r="B10" s="278">
        <v>7</v>
      </c>
      <c r="C10" s="278">
        <v>0</v>
      </c>
      <c r="D10" s="279">
        <v>0</v>
      </c>
      <c r="E10" s="279">
        <v>0</v>
      </c>
      <c r="F10" s="279">
        <v>0</v>
      </c>
      <c r="G10" s="279">
        <v>0</v>
      </c>
      <c r="H10" s="279">
        <v>0</v>
      </c>
      <c r="I10" s="279">
        <v>0</v>
      </c>
      <c r="J10" s="279">
        <v>0</v>
      </c>
      <c r="K10" s="279">
        <v>0</v>
      </c>
      <c r="L10" s="280">
        <v>7</v>
      </c>
      <c r="M10" s="140">
        <f t="shared" si="0"/>
        <v>0</v>
      </c>
      <c r="N10" s="181"/>
    </row>
    <row r="11" spans="1:14" s="141" customFormat="1" ht="12">
      <c r="A11" s="276" t="s">
        <v>58</v>
      </c>
      <c r="B11" s="278">
        <v>0</v>
      </c>
      <c r="C11" s="278">
        <v>0</v>
      </c>
      <c r="D11" s="279">
        <v>0</v>
      </c>
      <c r="E11" s="279">
        <v>0</v>
      </c>
      <c r="F11" s="279">
        <v>0</v>
      </c>
      <c r="G11" s="279">
        <v>0</v>
      </c>
      <c r="H11" s="279">
        <v>0</v>
      </c>
      <c r="I11" s="279">
        <v>0</v>
      </c>
      <c r="J11" s="279">
        <v>0</v>
      </c>
      <c r="K11" s="279">
        <v>1</v>
      </c>
      <c r="L11" s="280">
        <v>0</v>
      </c>
      <c r="M11" s="140">
        <f t="shared" si="0"/>
        <v>0</v>
      </c>
      <c r="N11" s="181"/>
    </row>
    <row r="12" spans="1:14" s="141" customFormat="1" ht="12">
      <c r="A12" s="276" t="s">
        <v>59</v>
      </c>
      <c r="B12" s="278">
        <v>2</v>
      </c>
      <c r="C12" s="278">
        <v>0</v>
      </c>
      <c r="D12" s="279">
        <v>0</v>
      </c>
      <c r="E12" s="279">
        <v>0</v>
      </c>
      <c r="F12" s="279">
        <v>0</v>
      </c>
      <c r="G12" s="279">
        <v>0</v>
      </c>
      <c r="H12" s="279">
        <v>1</v>
      </c>
      <c r="I12" s="279">
        <v>1</v>
      </c>
      <c r="J12" s="279">
        <v>1</v>
      </c>
      <c r="K12" s="279">
        <v>0</v>
      </c>
      <c r="L12" s="280">
        <v>1</v>
      </c>
      <c r="M12" s="140">
        <f t="shared" si="0"/>
        <v>0</v>
      </c>
      <c r="N12" s="181"/>
    </row>
    <row r="13" spans="1:14" s="141" customFormat="1" ht="12">
      <c r="A13" s="276" t="s">
        <v>60</v>
      </c>
      <c r="B13" s="278">
        <v>11</v>
      </c>
      <c r="C13" s="278">
        <v>0</v>
      </c>
      <c r="D13" s="279">
        <v>0</v>
      </c>
      <c r="E13" s="279">
        <v>0</v>
      </c>
      <c r="F13" s="279">
        <v>0</v>
      </c>
      <c r="G13" s="279">
        <v>0</v>
      </c>
      <c r="H13" s="279">
        <v>0</v>
      </c>
      <c r="I13" s="279">
        <v>0</v>
      </c>
      <c r="J13" s="279">
        <v>0</v>
      </c>
      <c r="K13" s="279">
        <v>1</v>
      </c>
      <c r="L13" s="280">
        <v>11</v>
      </c>
      <c r="M13" s="140">
        <f t="shared" si="0"/>
        <v>0</v>
      </c>
      <c r="N13" s="181"/>
    </row>
    <row r="14" spans="1:14" s="141" customFormat="1" ht="12">
      <c r="A14" s="276" t="s">
        <v>194</v>
      </c>
      <c r="B14" s="278">
        <v>12</v>
      </c>
      <c r="C14" s="278">
        <v>1</v>
      </c>
      <c r="D14" s="279">
        <v>0</v>
      </c>
      <c r="E14" s="279">
        <v>0</v>
      </c>
      <c r="F14" s="279">
        <v>0</v>
      </c>
      <c r="G14" s="279">
        <v>0</v>
      </c>
      <c r="H14" s="279">
        <v>0</v>
      </c>
      <c r="I14" s="279">
        <v>0</v>
      </c>
      <c r="J14" s="279">
        <v>0</v>
      </c>
      <c r="K14" s="279">
        <v>0</v>
      </c>
      <c r="L14" s="280">
        <v>13</v>
      </c>
      <c r="M14" s="140">
        <f t="shared" si="0"/>
        <v>0</v>
      </c>
      <c r="N14" s="181"/>
    </row>
    <row r="15" spans="1:14" s="141" customFormat="1" ht="12">
      <c r="A15" s="276" t="s">
        <v>62</v>
      </c>
      <c r="B15" s="278">
        <v>1</v>
      </c>
      <c r="C15" s="278">
        <v>0</v>
      </c>
      <c r="D15" s="279">
        <v>0</v>
      </c>
      <c r="E15" s="279">
        <v>0</v>
      </c>
      <c r="F15" s="279">
        <v>0</v>
      </c>
      <c r="G15" s="279">
        <v>0</v>
      </c>
      <c r="H15" s="279">
        <v>0</v>
      </c>
      <c r="I15" s="279">
        <v>0</v>
      </c>
      <c r="J15" s="279">
        <v>0</v>
      </c>
      <c r="K15" s="279">
        <v>0</v>
      </c>
      <c r="L15" s="280">
        <v>1</v>
      </c>
      <c r="M15" s="140">
        <f t="shared" si="0"/>
        <v>0</v>
      </c>
      <c r="N15" s="181"/>
    </row>
    <row r="16" spans="1:14" s="141" customFormat="1" ht="12">
      <c r="A16" s="276" t="s">
        <v>64</v>
      </c>
      <c r="B16" s="278">
        <v>70</v>
      </c>
      <c r="C16" s="278">
        <v>1</v>
      </c>
      <c r="D16" s="279">
        <v>0</v>
      </c>
      <c r="E16" s="279">
        <v>3</v>
      </c>
      <c r="F16" s="279">
        <v>1</v>
      </c>
      <c r="G16" s="279">
        <v>2</v>
      </c>
      <c r="H16" s="279">
        <v>1</v>
      </c>
      <c r="I16" s="279">
        <v>7</v>
      </c>
      <c r="J16" s="279">
        <v>3</v>
      </c>
      <c r="K16" s="279">
        <v>1</v>
      </c>
      <c r="L16" s="280">
        <v>68</v>
      </c>
      <c r="M16" s="140"/>
      <c r="N16" s="181"/>
    </row>
    <row r="17" spans="1:14" s="141" customFormat="1" ht="12">
      <c r="A17" s="142" t="s">
        <v>65</v>
      </c>
      <c r="B17" s="143">
        <v>137</v>
      </c>
      <c r="C17" s="144">
        <v>3</v>
      </c>
      <c r="D17" s="144">
        <v>0</v>
      </c>
      <c r="E17" s="144">
        <v>3</v>
      </c>
      <c r="F17" s="144">
        <v>1</v>
      </c>
      <c r="G17" s="144">
        <v>2</v>
      </c>
      <c r="H17" s="144">
        <v>2</v>
      </c>
      <c r="I17" s="144">
        <v>8</v>
      </c>
      <c r="J17" s="144">
        <v>5</v>
      </c>
      <c r="K17" s="144">
        <v>4</v>
      </c>
      <c r="L17" s="144">
        <v>135</v>
      </c>
      <c r="M17" s="140">
        <f t="shared" si="0"/>
        <v>0</v>
      </c>
      <c r="N17" s="181"/>
    </row>
    <row r="18" spans="1:14" s="141" customFormat="1" ht="12">
      <c r="A18" s="276" t="s">
        <v>66</v>
      </c>
      <c r="B18" s="278">
        <v>1</v>
      </c>
      <c r="C18" s="278">
        <v>0</v>
      </c>
      <c r="D18" s="279">
        <v>0</v>
      </c>
      <c r="E18" s="279">
        <v>0</v>
      </c>
      <c r="F18" s="279">
        <v>0</v>
      </c>
      <c r="G18" s="279">
        <v>0</v>
      </c>
      <c r="H18" s="279">
        <v>0</v>
      </c>
      <c r="I18" s="279">
        <v>0</v>
      </c>
      <c r="J18" s="279">
        <v>0</v>
      </c>
      <c r="K18" s="279">
        <v>0</v>
      </c>
      <c r="L18" s="280">
        <v>1</v>
      </c>
      <c r="M18" s="140">
        <f t="shared" si="0"/>
        <v>0</v>
      </c>
      <c r="N18" s="181"/>
    </row>
    <row r="19" spans="1:14" s="141" customFormat="1" ht="12">
      <c r="A19" s="310" t="s">
        <v>67</v>
      </c>
      <c r="B19" s="278">
        <v>6</v>
      </c>
      <c r="C19" s="278">
        <v>0</v>
      </c>
      <c r="D19" s="279">
        <v>0</v>
      </c>
      <c r="E19" s="279">
        <v>0</v>
      </c>
      <c r="F19" s="279">
        <v>0</v>
      </c>
      <c r="G19" s="279">
        <v>0</v>
      </c>
      <c r="H19" s="279">
        <v>0</v>
      </c>
      <c r="I19" s="279">
        <v>0</v>
      </c>
      <c r="J19" s="279">
        <v>0</v>
      </c>
      <c r="K19" s="279">
        <v>0</v>
      </c>
      <c r="L19" s="280">
        <v>6</v>
      </c>
      <c r="M19" s="140">
        <f t="shared" si="0"/>
        <v>0</v>
      </c>
      <c r="N19" s="181"/>
    </row>
    <row r="20" spans="1:14" s="141" customFormat="1" ht="12">
      <c r="A20" s="276" t="s">
        <v>69</v>
      </c>
      <c r="B20" s="278">
        <v>1</v>
      </c>
      <c r="C20" s="278">
        <v>0</v>
      </c>
      <c r="D20" s="279">
        <v>0</v>
      </c>
      <c r="E20" s="279">
        <v>0</v>
      </c>
      <c r="F20" s="279">
        <v>0</v>
      </c>
      <c r="G20" s="279">
        <v>0</v>
      </c>
      <c r="H20" s="279">
        <v>0</v>
      </c>
      <c r="I20" s="279">
        <v>0</v>
      </c>
      <c r="J20" s="279">
        <v>0</v>
      </c>
      <c r="K20" s="279">
        <v>0</v>
      </c>
      <c r="L20" s="280">
        <v>1</v>
      </c>
      <c r="M20" s="140">
        <f t="shared" si="0"/>
        <v>0</v>
      </c>
      <c r="N20" s="181"/>
    </row>
    <row r="21" spans="1:14" s="141" customFormat="1" ht="12">
      <c r="A21" s="276" t="s">
        <v>72</v>
      </c>
      <c r="B21" s="278">
        <v>11</v>
      </c>
      <c r="C21" s="278">
        <v>0</v>
      </c>
      <c r="D21" s="279">
        <v>0</v>
      </c>
      <c r="E21" s="279">
        <v>0</v>
      </c>
      <c r="F21" s="279">
        <v>0</v>
      </c>
      <c r="G21" s="279">
        <v>0</v>
      </c>
      <c r="H21" s="279">
        <v>0</v>
      </c>
      <c r="I21" s="279">
        <v>0</v>
      </c>
      <c r="J21" s="279">
        <v>0</v>
      </c>
      <c r="K21" s="279">
        <v>0</v>
      </c>
      <c r="L21" s="280">
        <v>11</v>
      </c>
      <c r="M21" s="140">
        <f t="shared" si="0"/>
        <v>0</v>
      </c>
      <c r="N21" s="181"/>
    </row>
    <row r="22" spans="1:14" s="141" customFormat="1" ht="12">
      <c r="A22" s="276" t="s">
        <v>70</v>
      </c>
      <c r="B22" s="278">
        <v>2</v>
      </c>
      <c r="C22" s="278">
        <v>0</v>
      </c>
      <c r="D22" s="279">
        <v>0</v>
      </c>
      <c r="E22" s="279">
        <v>0</v>
      </c>
      <c r="F22" s="279">
        <v>0</v>
      </c>
      <c r="G22" s="279">
        <v>0</v>
      </c>
      <c r="H22" s="279">
        <v>0</v>
      </c>
      <c r="I22" s="279">
        <v>0</v>
      </c>
      <c r="J22" s="279">
        <v>0</v>
      </c>
      <c r="K22" s="279">
        <v>0</v>
      </c>
      <c r="L22" s="280">
        <v>2</v>
      </c>
      <c r="M22" s="140">
        <f t="shared" si="0"/>
        <v>0</v>
      </c>
      <c r="N22" s="181"/>
    </row>
    <row r="23" spans="1:14" s="141" customFormat="1" ht="12">
      <c r="A23" s="276" t="s">
        <v>73</v>
      </c>
      <c r="B23" s="278">
        <v>1</v>
      </c>
      <c r="C23" s="278">
        <v>0</v>
      </c>
      <c r="D23" s="279">
        <v>0</v>
      </c>
      <c r="E23" s="279">
        <v>0</v>
      </c>
      <c r="F23" s="279">
        <v>0</v>
      </c>
      <c r="G23" s="279">
        <v>0</v>
      </c>
      <c r="H23" s="279">
        <v>0</v>
      </c>
      <c r="I23" s="279">
        <v>0</v>
      </c>
      <c r="J23" s="279">
        <v>0</v>
      </c>
      <c r="K23" s="279">
        <v>0</v>
      </c>
      <c r="L23" s="280">
        <v>1</v>
      </c>
      <c r="M23" s="140">
        <f t="shared" si="0"/>
        <v>0</v>
      </c>
      <c r="N23" s="181"/>
    </row>
    <row r="24" spans="1:14" s="141" customFormat="1" ht="12">
      <c r="A24" s="276" t="s">
        <v>74</v>
      </c>
      <c r="B24" s="278">
        <v>1</v>
      </c>
      <c r="C24" s="278">
        <v>0</v>
      </c>
      <c r="D24" s="279">
        <v>0</v>
      </c>
      <c r="E24" s="279">
        <v>0</v>
      </c>
      <c r="F24" s="279">
        <v>0</v>
      </c>
      <c r="G24" s="279">
        <v>0</v>
      </c>
      <c r="H24" s="279">
        <v>0</v>
      </c>
      <c r="I24" s="279">
        <v>0</v>
      </c>
      <c r="J24" s="279">
        <v>0</v>
      </c>
      <c r="K24" s="279">
        <v>0</v>
      </c>
      <c r="L24" s="280">
        <v>1</v>
      </c>
      <c r="M24" s="140">
        <f t="shared" si="0"/>
        <v>0</v>
      </c>
      <c r="N24" s="181"/>
    </row>
    <row r="25" spans="1:14" s="141" customFormat="1" ht="12">
      <c r="A25" s="276" t="s">
        <v>76</v>
      </c>
      <c r="B25" s="278">
        <v>1</v>
      </c>
      <c r="C25" s="278">
        <v>0</v>
      </c>
      <c r="D25" s="279">
        <v>0</v>
      </c>
      <c r="E25" s="279">
        <v>0</v>
      </c>
      <c r="F25" s="279">
        <v>0</v>
      </c>
      <c r="G25" s="279">
        <v>0</v>
      </c>
      <c r="H25" s="279">
        <v>0</v>
      </c>
      <c r="I25" s="279">
        <v>0</v>
      </c>
      <c r="J25" s="279">
        <v>0</v>
      </c>
      <c r="K25" s="279">
        <v>0</v>
      </c>
      <c r="L25" s="280">
        <v>1</v>
      </c>
      <c r="M25" s="140">
        <f t="shared" si="0"/>
        <v>0</v>
      </c>
      <c r="N25" s="181"/>
    </row>
    <row r="26" spans="1:14" s="141" customFormat="1" ht="12">
      <c r="A26" s="276" t="s">
        <v>78</v>
      </c>
      <c r="B26" s="278">
        <v>20</v>
      </c>
      <c r="C26" s="278">
        <v>0</v>
      </c>
      <c r="D26" s="279">
        <v>0</v>
      </c>
      <c r="E26" s="279">
        <v>0</v>
      </c>
      <c r="F26" s="279">
        <v>0</v>
      </c>
      <c r="G26" s="279">
        <v>0</v>
      </c>
      <c r="H26" s="279">
        <v>0</v>
      </c>
      <c r="I26" s="279">
        <v>0</v>
      </c>
      <c r="J26" s="279">
        <v>1</v>
      </c>
      <c r="K26" s="279">
        <v>0</v>
      </c>
      <c r="L26" s="280">
        <v>19</v>
      </c>
      <c r="M26" s="140">
        <f t="shared" si="0"/>
        <v>0</v>
      </c>
      <c r="N26" s="181"/>
    </row>
    <row r="27" spans="1:14" s="141" customFormat="1" ht="12">
      <c r="A27" s="276" t="s">
        <v>79</v>
      </c>
      <c r="B27" s="278">
        <v>14</v>
      </c>
      <c r="C27" s="278">
        <v>0</v>
      </c>
      <c r="D27" s="279">
        <v>0</v>
      </c>
      <c r="E27" s="279">
        <v>2</v>
      </c>
      <c r="F27" s="279">
        <v>0</v>
      </c>
      <c r="G27" s="279">
        <v>0</v>
      </c>
      <c r="H27" s="279">
        <v>0</v>
      </c>
      <c r="I27" s="279">
        <v>2</v>
      </c>
      <c r="J27" s="279">
        <v>0</v>
      </c>
      <c r="K27" s="279">
        <v>1</v>
      </c>
      <c r="L27" s="280">
        <v>14</v>
      </c>
      <c r="M27" s="140">
        <f t="shared" si="0"/>
        <v>0</v>
      </c>
      <c r="N27" s="181"/>
    </row>
    <row r="28" spans="1:14" s="141" customFormat="1" ht="12">
      <c r="A28" s="276" t="s">
        <v>80</v>
      </c>
      <c r="B28" s="278">
        <v>66</v>
      </c>
      <c r="C28" s="278">
        <v>2</v>
      </c>
      <c r="D28" s="279">
        <v>0</v>
      </c>
      <c r="E28" s="279">
        <v>1</v>
      </c>
      <c r="F28" s="279">
        <v>0</v>
      </c>
      <c r="G28" s="279">
        <v>3</v>
      </c>
      <c r="H28" s="279">
        <v>0</v>
      </c>
      <c r="I28" s="279">
        <v>4</v>
      </c>
      <c r="J28" s="279">
        <v>2</v>
      </c>
      <c r="K28" s="279">
        <v>2</v>
      </c>
      <c r="L28" s="280">
        <v>66</v>
      </c>
      <c r="M28" s="140">
        <f t="shared" si="0"/>
        <v>0</v>
      </c>
      <c r="N28" s="181"/>
    </row>
    <row r="29" spans="1:14" s="141" customFormat="1" ht="12">
      <c r="A29" s="276" t="s">
        <v>81</v>
      </c>
      <c r="B29" s="278">
        <v>1</v>
      </c>
      <c r="C29" s="278">
        <v>0</v>
      </c>
      <c r="D29" s="279">
        <v>0</v>
      </c>
      <c r="E29" s="279">
        <v>0</v>
      </c>
      <c r="F29" s="279">
        <v>0</v>
      </c>
      <c r="G29" s="279">
        <v>0</v>
      </c>
      <c r="H29" s="279">
        <v>0</v>
      </c>
      <c r="I29" s="279">
        <v>0</v>
      </c>
      <c r="J29" s="279">
        <v>0</v>
      </c>
      <c r="K29" s="279">
        <v>0</v>
      </c>
      <c r="L29" s="280">
        <v>1</v>
      </c>
      <c r="M29" s="140">
        <f t="shared" si="0"/>
        <v>0</v>
      </c>
      <c r="N29" s="181"/>
    </row>
    <row r="30" spans="1:14" s="141" customFormat="1" ht="12">
      <c r="A30" s="276" t="s">
        <v>82</v>
      </c>
      <c r="B30" s="278">
        <v>1</v>
      </c>
      <c r="C30" s="278">
        <v>0</v>
      </c>
      <c r="D30" s="279">
        <v>0</v>
      </c>
      <c r="E30" s="279">
        <v>0</v>
      </c>
      <c r="F30" s="279">
        <v>0</v>
      </c>
      <c r="G30" s="279">
        <v>0</v>
      </c>
      <c r="H30" s="279">
        <v>0</v>
      </c>
      <c r="I30" s="279">
        <v>0</v>
      </c>
      <c r="J30" s="279">
        <v>0</v>
      </c>
      <c r="K30" s="279">
        <v>0</v>
      </c>
      <c r="L30" s="280">
        <v>1</v>
      </c>
      <c r="M30" s="140">
        <f>B30+C30-J30-L30+D30</f>
        <v>0</v>
      </c>
      <c r="N30" s="181"/>
    </row>
    <row r="31" spans="1:14" s="141" customFormat="1" ht="12">
      <c r="A31" s="276" t="s">
        <v>83</v>
      </c>
      <c r="B31" s="278">
        <v>1</v>
      </c>
      <c r="C31" s="278">
        <v>0</v>
      </c>
      <c r="D31" s="279">
        <v>0</v>
      </c>
      <c r="E31" s="279">
        <v>0</v>
      </c>
      <c r="F31" s="279">
        <v>0</v>
      </c>
      <c r="G31" s="279">
        <v>0</v>
      </c>
      <c r="H31" s="279">
        <v>0</v>
      </c>
      <c r="I31" s="279">
        <v>0</v>
      </c>
      <c r="J31" s="279">
        <v>0</v>
      </c>
      <c r="K31" s="279">
        <v>0</v>
      </c>
      <c r="L31" s="280">
        <v>1</v>
      </c>
      <c r="M31" s="140">
        <f t="shared" si="0"/>
        <v>0</v>
      </c>
      <c r="N31" s="181"/>
    </row>
    <row r="32" spans="1:14" s="141" customFormat="1" ht="12">
      <c r="A32" s="276" t="s">
        <v>85</v>
      </c>
      <c r="B32" s="278">
        <v>12</v>
      </c>
      <c r="C32" s="278">
        <v>2</v>
      </c>
      <c r="D32" s="279">
        <v>0</v>
      </c>
      <c r="E32" s="279">
        <v>0</v>
      </c>
      <c r="F32" s="279">
        <v>0</v>
      </c>
      <c r="G32" s="279">
        <v>0</v>
      </c>
      <c r="H32" s="279">
        <v>0</v>
      </c>
      <c r="I32" s="279">
        <v>0</v>
      </c>
      <c r="J32" s="279">
        <v>1</v>
      </c>
      <c r="K32" s="279">
        <v>0</v>
      </c>
      <c r="L32" s="280">
        <v>13</v>
      </c>
      <c r="M32" s="140">
        <f t="shared" si="0"/>
        <v>0</v>
      </c>
      <c r="N32" s="181"/>
    </row>
    <row r="33" spans="1:14" s="141" customFormat="1" ht="12">
      <c r="A33" s="276" t="s">
        <v>86</v>
      </c>
      <c r="B33" s="278">
        <v>19</v>
      </c>
      <c r="C33" s="278">
        <v>1</v>
      </c>
      <c r="D33" s="279">
        <v>0</v>
      </c>
      <c r="E33" s="279">
        <v>0</v>
      </c>
      <c r="F33" s="279">
        <v>0</v>
      </c>
      <c r="G33" s="279">
        <v>1</v>
      </c>
      <c r="H33" s="279">
        <v>0</v>
      </c>
      <c r="I33" s="279">
        <v>1</v>
      </c>
      <c r="J33" s="279">
        <v>1</v>
      </c>
      <c r="K33" s="279">
        <v>0</v>
      </c>
      <c r="L33" s="280">
        <v>19</v>
      </c>
      <c r="M33" s="140"/>
      <c r="N33" s="181"/>
    </row>
    <row r="34" spans="1:14" s="141" customFormat="1" ht="12">
      <c r="A34" s="276" t="s">
        <v>88</v>
      </c>
      <c r="B34" s="278">
        <v>2</v>
      </c>
      <c r="C34" s="278">
        <v>0</v>
      </c>
      <c r="D34" s="279">
        <v>0</v>
      </c>
      <c r="E34" s="279">
        <v>0</v>
      </c>
      <c r="F34" s="279">
        <v>0</v>
      </c>
      <c r="G34" s="279">
        <v>0</v>
      </c>
      <c r="H34" s="279">
        <v>0</v>
      </c>
      <c r="I34" s="279">
        <v>0</v>
      </c>
      <c r="J34" s="279">
        <v>0</v>
      </c>
      <c r="K34" s="279">
        <v>0</v>
      </c>
      <c r="L34" s="280">
        <v>2</v>
      </c>
      <c r="M34" s="140"/>
      <c r="N34" s="181"/>
    </row>
    <row r="35" spans="1:14" s="141" customFormat="1" ht="12">
      <c r="A35" s="276" t="s">
        <v>198</v>
      </c>
      <c r="B35" s="278">
        <v>23</v>
      </c>
      <c r="C35" s="278">
        <v>1</v>
      </c>
      <c r="D35" s="279">
        <v>0</v>
      </c>
      <c r="E35" s="279">
        <v>1</v>
      </c>
      <c r="F35" s="279">
        <v>0</v>
      </c>
      <c r="G35" s="279">
        <v>2</v>
      </c>
      <c r="H35" s="279">
        <v>1</v>
      </c>
      <c r="I35" s="279">
        <v>4</v>
      </c>
      <c r="J35" s="279">
        <v>0</v>
      </c>
      <c r="K35" s="279">
        <v>0</v>
      </c>
      <c r="L35" s="280">
        <v>24</v>
      </c>
      <c r="M35" s="140"/>
      <c r="N35" s="181"/>
    </row>
    <row r="36" spans="1:14" s="141" customFormat="1" ht="12">
      <c r="A36" s="142" t="s">
        <v>89</v>
      </c>
      <c r="B36" s="143">
        <v>183</v>
      </c>
      <c r="C36" s="144">
        <v>6</v>
      </c>
      <c r="D36" s="144">
        <v>0</v>
      </c>
      <c r="E36" s="144">
        <v>4</v>
      </c>
      <c r="F36" s="144">
        <v>0</v>
      </c>
      <c r="G36" s="144">
        <v>6</v>
      </c>
      <c r="H36" s="144">
        <v>1</v>
      </c>
      <c r="I36" s="144">
        <v>11</v>
      </c>
      <c r="J36" s="144">
        <v>5</v>
      </c>
      <c r="K36" s="144">
        <v>3</v>
      </c>
      <c r="L36" s="144">
        <v>184</v>
      </c>
      <c r="M36" s="140"/>
      <c r="N36" s="181"/>
    </row>
    <row r="37" spans="1:14" s="141" customFormat="1" ht="12">
      <c r="A37" s="276" t="s">
        <v>90</v>
      </c>
      <c r="B37" s="278">
        <v>1</v>
      </c>
      <c r="C37" s="278">
        <v>0</v>
      </c>
      <c r="D37" s="279">
        <v>0</v>
      </c>
      <c r="E37" s="279">
        <v>0</v>
      </c>
      <c r="F37" s="279">
        <v>0</v>
      </c>
      <c r="G37" s="279">
        <v>0</v>
      </c>
      <c r="H37" s="279">
        <v>0</v>
      </c>
      <c r="I37" s="279">
        <v>0</v>
      </c>
      <c r="J37" s="279">
        <v>0</v>
      </c>
      <c r="K37" s="279">
        <v>0</v>
      </c>
      <c r="L37" s="280">
        <v>1</v>
      </c>
      <c r="M37" s="140"/>
      <c r="N37" s="181"/>
    </row>
    <row r="38" spans="1:14" s="141" customFormat="1" ht="12">
      <c r="A38" s="142" t="s">
        <v>195</v>
      </c>
      <c r="B38" s="143">
        <v>1</v>
      </c>
      <c r="C38" s="144">
        <v>0</v>
      </c>
      <c r="D38" s="144">
        <v>0</v>
      </c>
      <c r="E38" s="144">
        <v>0</v>
      </c>
      <c r="F38" s="144">
        <v>0</v>
      </c>
      <c r="G38" s="144">
        <v>0</v>
      </c>
      <c r="H38" s="144">
        <v>0</v>
      </c>
      <c r="I38" s="144">
        <v>0</v>
      </c>
      <c r="J38" s="144">
        <v>0</v>
      </c>
      <c r="K38" s="144">
        <v>0</v>
      </c>
      <c r="L38" s="144">
        <v>1</v>
      </c>
      <c r="M38" s="140"/>
      <c r="N38" s="181"/>
    </row>
    <row r="39" spans="1:14" s="141" customFormat="1" ht="12">
      <c r="A39" s="310" t="s">
        <v>91</v>
      </c>
      <c r="B39" s="278">
        <v>6</v>
      </c>
      <c r="C39" s="278">
        <v>0</v>
      </c>
      <c r="D39" s="279">
        <v>0</v>
      </c>
      <c r="E39" s="279">
        <v>0</v>
      </c>
      <c r="F39" s="279">
        <v>0</v>
      </c>
      <c r="G39" s="279">
        <v>0</v>
      </c>
      <c r="H39" s="279">
        <v>0</v>
      </c>
      <c r="I39" s="279">
        <v>0</v>
      </c>
      <c r="J39" s="279">
        <v>0</v>
      </c>
      <c r="K39" s="279">
        <v>0</v>
      </c>
      <c r="L39" s="280">
        <v>6</v>
      </c>
      <c r="M39" s="140"/>
      <c r="N39" s="181"/>
    </row>
    <row r="40" spans="1:14" s="141" customFormat="1" ht="12">
      <c r="A40" s="276" t="s">
        <v>92</v>
      </c>
      <c r="B40" s="278">
        <v>1</v>
      </c>
      <c r="C40" s="278">
        <v>0</v>
      </c>
      <c r="D40" s="279">
        <v>0</v>
      </c>
      <c r="E40" s="279">
        <v>0</v>
      </c>
      <c r="F40" s="279">
        <v>0</v>
      </c>
      <c r="G40" s="279">
        <v>1</v>
      </c>
      <c r="H40" s="279">
        <v>0</v>
      </c>
      <c r="I40" s="279">
        <v>1</v>
      </c>
      <c r="J40" s="279">
        <v>0</v>
      </c>
      <c r="K40" s="279">
        <v>0</v>
      </c>
      <c r="L40" s="280">
        <v>1</v>
      </c>
      <c r="M40" s="140"/>
      <c r="N40" s="181"/>
    </row>
    <row r="41" spans="1:14" s="141" customFormat="1" ht="12">
      <c r="A41" s="276" t="s">
        <v>225</v>
      </c>
      <c r="B41" s="278">
        <v>9</v>
      </c>
      <c r="C41" s="278">
        <v>0</v>
      </c>
      <c r="D41" s="279">
        <v>0</v>
      </c>
      <c r="E41" s="279">
        <v>0</v>
      </c>
      <c r="F41" s="279">
        <v>0</v>
      </c>
      <c r="G41" s="279">
        <v>0</v>
      </c>
      <c r="H41" s="279">
        <v>0</v>
      </c>
      <c r="I41" s="279">
        <v>0</v>
      </c>
      <c r="J41" s="279">
        <v>0</v>
      </c>
      <c r="K41" s="279">
        <v>0</v>
      </c>
      <c r="L41" s="280">
        <v>9</v>
      </c>
      <c r="M41" s="140"/>
      <c r="N41" s="181"/>
    </row>
    <row r="42" spans="1:14" s="141" customFormat="1" ht="12">
      <c r="A42" s="276" t="s">
        <v>45</v>
      </c>
      <c r="B42" s="278">
        <v>1</v>
      </c>
      <c r="C42" s="278">
        <v>0</v>
      </c>
      <c r="D42" s="279">
        <v>0</v>
      </c>
      <c r="E42" s="279">
        <v>0</v>
      </c>
      <c r="F42" s="279">
        <v>0</v>
      </c>
      <c r="G42" s="279">
        <v>0</v>
      </c>
      <c r="H42" s="279">
        <v>0</v>
      </c>
      <c r="I42" s="279">
        <v>0</v>
      </c>
      <c r="J42" s="279">
        <v>0</v>
      </c>
      <c r="K42" s="279">
        <v>0</v>
      </c>
      <c r="L42" s="280">
        <v>1</v>
      </c>
      <c r="M42" s="140"/>
      <c r="N42" s="181"/>
    </row>
    <row r="43" spans="1:14" s="141" customFormat="1" ht="12">
      <c r="A43" s="276" t="s">
        <v>46</v>
      </c>
      <c r="B43" s="278">
        <v>1</v>
      </c>
      <c r="C43" s="278">
        <v>0</v>
      </c>
      <c r="D43" s="279">
        <v>0</v>
      </c>
      <c r="E43" s="279">
        <v>0</v>
      </c>
      <c r="F43" s="279">
        <v>0</v>
      </c>
      <c r="G43" s="279">
        <v>0</v>
      </c>
      <c r="H43" s="279">
        <v>0</v>
      </c>
      <c r="I43" s="279">
        <v>0</v>
      </c>
      <c r="J43" s="279">
        <v>0</v>
      </c>
      <c r="K43" s="279">
        <v>0</v>
      </c>
      <c r="L43" s="280">
        <v>1</v>
      </c>
      <c r="M43" s="140"/>
      <c r="N43" s="181"/>
    </row>
    <row r="44" spans="1:14" s="141" customFormat="1" ht="12">
      <c r="A44" s="276" t="s">
        <v>8</v>
      </c>
      <c r="B44" s="278">
        <v>3</v>
      </c>
      <c r="C44" s="278">
        <v>0</v>
      </c>
      <c r="D44" s="279">
        <v>0</v>
      </c>
      <c r="E44" s="279">
        <v>0</v>
      </c>
      <c r="F44" s="279">
        <v>0</v>
      </c>
      <c r="G44" s="279">
        <v>0</v>
      </c>
      <c r="H44" s="279">
        <v>0</v>
      </c>
      <c r="I44" s="279">
        <v>0</v>
      </c>
      <c r="J44" s="279">
        <v>1</v>
      </c>
      <c r="K44" s="279">
        <v>0</v>
      </c>
      <c r="L44" s="280">
        <v>2</v>
      </c>
      <c r="M44" s="140"/>
      <c r="N44" s="181"/>
    </row>
    <row r="45" spans="1:14" s="141" customFormat="1" ht="12">
      <c r="A45" s="276" t="s">
        <v>196</v>
      </c>
      <c r="B45" s="278">
        <v>3</v>
      </c>
      <c r="C45" s="278">
        <v>0</v>
      </c>
      <c r="D45" s="279">
        <v>0</v>
      </c>
      <c r="E45" s="279">
        <v>0</v>
      </c>
      <c r="F45" s="279">
        <v>0</v>
      </c>
      <c r="G45" s="279">
        <v>0</v>
      </c>
      <c r="H45" s="279">
        <v>0</v>
      </c>
      <c r="I45" s="279">
        <v>0</v>
      </c>
      <c r="J45" s="279">
        <v>0</v>
      </c>
      <c r="K45" s="279">
        <v>0</v>
      </c>
      <c r="L45" s="280">
        <v>3</v>
      </c>
      <c r="M45" s="140"/>
      <c r="N45" s="181"/>
    </row>
    <row r="46" spans="1:14" s="141" customFormat="1" ht="12">
      <c r="A46" s="276" t="s">
        <v>93</v>
      </c>
      <c r="B46" s="278">
        <v>2</v>
      </c>
      <c r="C46" s="278">
        <v>0</v>
      </c>
      <c r="D46" s="279">
        <v>0</v>
      </c>
      <c r="E46" s="279">
        <v>0</v>
      </c>
      <c r="F46" s="279">
        <v>0</v>
      </c>
      <c r="G46" s="279">
        <v>0</v>
      </c>
      <c r="H46" s="279">
        <v>1</v>
      </c>
      <c r="I46" s="279">
        <v>1</v>
      </c>
      <c r="J46" s="279">
        <v>0</v>
      </c>
      <c r="K46" s="279">
        <v>0</v>
      </c>
      <c r="L46" s="280">
        <v>2</v>
      </c>
      <c r="M46" s="140"/>
      <c r="N46" s="181"/>
    </row>
    <row r="47" spans="1:14" s="141" customFormat="1" ht="12">
      <c r="A47" s="276" t="s">
        <v>94</v>
      </c>
      <c r="B47" s="278">
        <v>16</v>
      </c>
      <c r="C47" s="278">
        <v>1</v>
      </c>
      <c r="D47" s="279">
        <v>0</v>
      </c>
      <c r="E47" s="279">
        <v>1</v>
      </c>
      <c r="F47" s="279">
        <v>0</v>
      </c>
      <c r="G47" s="279">
        <v>0</v>
      </c>
      <c r="H47" s="279">
        <v>0</v>
      </c>
      <c r="I47" s="279">
        <v>1</v>
      </c>
      <c r="J47" s="279">
        <v>1</v>
      </c>
      <c r="K47" s="279">
        <v>1</v>
      </c>
      <c r="L47" s="280">
        <v>16</v>
      </c>
      <c r="M47" s="140"/>
      <c r="N47" s="181"/>
    </row>
    <row r="48" spans="1:14" s="141" customFormat="1" ht="12">
      <c r="A48" s="276" t="s">
        <v>6</v>
      </c>
      <c r="B48" s="278">
        <v>1</v>
      </c>
      <c r="C48" s="278">
        <v>0</v>
      </c>
      <c r="D48" s="279">
        <v>0</v>
      </c>
      <c r="E48" s="279">
        <v>0</v>
      </c>
      <c r="F48" s="279">
        <v>0</v>
      </c>
      <c r="G48" s="279">
        <v>0</v>
      </c>
      <c r="H48" s="279">
        <v>0</v>
      </c>
      <c r="I48" s="279">
        <v>0</v>
      </c>
      <c r="J48" s="279">
        <v>0</v>
      </c>
      <c r="K48" s="279">
        <v>0</v>
      </c>
      <c r="L48" s="280">
        <v>1</v>
      </c>
      <c r="M48" s="140"/>
      <c r="N48" s="181"/>
    </row>
    <row r="49" spans="1:14" s="141" customFormat="1" ht="12">
      <c r="A49" s="310" t="s">
        <v>95</v>
      </c>
      <c r="B49" s="278">
        <v>1</v>
      </c>
      <c r="C49" s="278">
        <v>0</v>
      </c>
      <c r="D49" s="279">
        <v>0</v>
      </c>
      <c r="E49" s="279">
        <v>0</v>
      </c>
      <c r="F49" s="279">
        <v>0</v>
      </c>
      <c r="G49" s="279">
        <v>0</v>
      </c>
      <c r="H49" s="279">
        <v>0</v>
      </c>
      <c r="I49" s="279">
        <v>0</v>
      </c>
      <c r="J49" s="279">
        <v>0</v>
      </c>
      <c r="K49" s="279">
        <v>0</v>
      </c>
      <c r="L49" s="280">
        <v>1</v>
      </c>
      <c r="M49" s="140"/>
      <c r="N49" s="181"/>
    </row>
    <row r="50" spans="1:14" s="141" customFormat="1" ht="12">
      <c r="A50" s="310" t="s">
        <v>97</v>
      </c>
      <c r="B50" s="278">
        <v>2</v>
      </c>
      <c r="C50" s="278">
        <v>0</v>
      </c>
      <c r="D50" s="279">
        <v>0</v>
      </c>
      <c r="E50" s="279">
        <v>0</v>
      </c>
      <c r="F50" s="279">
        <v>0</v>
      </c>
      <c r="G50" s="279">
        <v>0</v>
      </c>
      <c r="H50" s="279">
        <v>0</v>
      </c>
      <c r="I50" s="279">
        <v>0</v>
      </c>
      <c r="J50" s="279">
        <v>0</v>
      </c>
      <c r="K50" s="279">
        <v>0</v>
      </c>
      <c r="L50" s="280">
        <v>2</v>
      </c>
      <c r="M50" s="140"/>
      <c r="N50" s="181"/>
    </row>
    <row r="51" spans="1:14" s="141" customFormat="1" ht="12">
      <c r="A51" s="276" t="s">
        <v>19</v>
      </c>
      <c r="B51" s="278">
        <v>2</v>
      </c>
      <c r="C51" s="278">
        <v>0</v>
      </c>
      <c r="D51" s="279">
        <v>0</v>
      </c>
      <c r="E51" s="279">
        <v>1</v>
      </c>
      <c r="F51" s="279">
        <v>0</v>
      </c>
      <c r="G51" s="279">
        <v>0</v>
      </c>
      <c r="H51" s="279">
        <v>0</v>
      </c>
      <c r="I51" s="279">
        <v>1</v>
      </c>
      <c r="J51" s="279">
        <v>1</v>
      </c>
      <c r="K51" s="279">
        <v>1</v>
      </c>
      <c r="L51" s="280">
        <v>1</v>
      </c>
      <c r="M51" s="140"/>
      <c r="N51" s="181"/>
    </row>
    <row r="52" spans="1:14" s="141" customFormat="1" ht="12">
      <c r="A52" s="142" t="s">
        <v>98</v>
      </c>
      <c r="B52" s="143">
        <v>48</v>
      </c>
      <c r="C52" s="144">
        <v>1</v>
      </c>
      <c r="D52" s="144">
        <v>0</v>
      </c>
      <c r="E52" s="144">
        <v>2</v>
      </c>
      <c r="F52" s="144">
        <v>0</v>
      </c>
      <c r="G52" s="144">
        <v>1</v>
      </c>
      <c r="H52" s="144">
        <v>1</v>
      </c>
      <c r="I52" s="144">
        <v>4</v>
      </c>
      <c r="J52" s="144">
        <v>3</v>
      </c>
      <c r="K52" s="144">
        <v>2</v>
      </c>
      <c r="L52" s="144">
        <v>46</v>
      </c>
      <c r="M52" s="140"/>
      <c r="N52" s="181"/>
    </row>
    <row r="53" spans="1:14" s="141" customFormat="1" ht="12">
      <c r="A53" s="276" t="s">
        <v>197</v>
      </c>
      <c r="B53" s="278">
        <v>4</v>
      </c>
      <c r="C53" s="278">
        <v>0</v>
      </c>
      <c r="D53" s="279">
        <v>0</v>
      </c>
      <c r="E53" s="279">
        <v>0</v>
      </c>
      <c r="F53" s="279">
        <v>0</v>
      </c>
      <c r="G53" s="279">
        <v>0</v>
      </c>
      <c r="H53" s="279">
        <v>1</v>
      </c>
      <c r="I53" s="279">
        <v>1</v>
      </c>
      <c r="J53" s="279">
        <v>0</v>
      </c>
      <c r="K53" s="279">
        <v>0</v>
      </c>
      <c r="L53" s="280">
        <v>4</v>
      </c>
      <c r="M53" s="140"/>
      <c r="N53" s="181"/>
    </row>
    <row r="54" spans="1:14" s="145" customFormat="1" ht="12">
      <c r="A54" s="146" t="s">
        <v>111</v>
      </c>
      <c r="B54" s="147">
        <v>373</v>
      </c>
      <c r="C54" s="147">
        <v>10</v>
      </c>
      <c r="D54" s="147">
        <v>0</v>
      </c>
      <c r="E54" s="147">
        <v>9</v>
      </c>
      <c r="F54" s="147">
        <v>1</v>
      </c>
      <c r="G54" s="147">
        <v>9</v>
      </c>
      <c r="H54" s="147">
        <v>5</v>
      </c>
      <c r="I54" s="147">
        <v>24</v>
      </c>
      <c r="J54" s="147">
        <v>13</v>
      </c>
      <c r="K54" s="147">
        <v>9</v>
      </c>
      <c r="L54" s="147">
        <v>370</v>
      </c>
      <c r="M54" s="140"/>
      <c r="N54" s="181"/>
    </row>
    <row r="55" spans="1:12" ht="12.75" customHeight="1">
      <c r="A55" s="452" t="s">
        <v>151</v>
      </c>
      <c r="B55" s="453"/>
      <c r="C55" s="453"/>
      <c r="D55" s="454"/>
      <c r="E55" s="187"/>
      <c r="F55" s="13"/>
      <c r="G55" s="13"/>
      <c r="H55" s="13"/>
      <c r="I55" s="13"/>
      <c r="J55" s="187"/>
      <c r="K55" s="187"/>
      <c r="L55" s="187"/>
    </row>
    <row r="56" spans="1:12" ht="12.75" customHeight="1">
      <c r="A56" s="464" t="s">
        <v>209</v>
      </c>
      <c r="B56" s="465"/>
      <c r="C56" s="465"/>
      <c r="D56" s="465"/>
      <c r="E56" s="465"/>
      <c r="F56" s="465"/>
      <c r="G56" s="465"/>
      <c r="H56" s="465"/>
      <c r="I56" s="465"/>
      <c r="J56" s="465"/>
      <c r="K56" s="465"/>
      <c r="L56" s="466"/>
    </row>
    <row r="57" spans="1:12" ht="12.75" customHeight="1">
      <c r="A57" s="464" t="s">
        <v>210</v>
      </c>
      <c r="B57" s="465"/>
      <c r="C57" s="465"/>
      <c r="D57" s="465"/>
      <c r="E57" s="465"/>
      <c r="F57" s="465"/>
      <c r="G57" s="465"/>
      <c r="H57" s="465"/>
      <c r="I57" s="465"/>
      <c r="J57" s="465"/>
      <c r="K57" s="465"/>
      <c r="L57" s="466"/>
    </row>
    <row r="58" spans="1:12" ht="22.5" customHeight="1">
      <c r="A58" s="458" t="s">
        <v>175</v>
      </c>
      <c r="B58" s="459"/>
      <c r="C58" s="459"/>
      <c r="D58" s="459"/>
      <c r="E58" s="459"/>
      <c r="F58" s="459"/>
      <c r="G58" s="459"/>
      <c r="H58" s="459"/>
      <c r="I58" s="459"/>
      <c r="J58" s="459"/>
      <c r="K58" s="459"/>
      <c r="L58" s="460"/>
    </row>
    <row r="59" spans="1:12" ht="21" customHeight="1">
      <c r="A59" s="458" t="s">
        <v>208</v>
      </c>
      <c r="B59" s="459"/>
      <c r="C59" s="459"/>
      <c r="D59" s="459"/>
      <c r="E59" s="459"/>
      <c r="F59" s="459"/>
      <c r="G59" s="459"/>
      <c r="H59" s="459"/>
      <c r="I59" s="459"/>
      <c r="J59" s="459"/>
      <c r="K59" s="459"/>
      <c r="L59" s="460"/>
    </row>
    <row r="60" spans="1:12" ht="21.75" customHeight="1">
      <c r="A60" s="461" t="s">
        <v>176</v>
      </c>
      <c r="B60" s="462"/>
      <c r="C60" s="462"/>
      <c r="D60" s="462"/>
      <c r="E60" s="462"/>
      <c r="F60" s="462"/>
      <c r="G60" s="462"/>
      <c r="H60" s="462"/>
      <c r="I60" s="462"/>
      <c r="J60" s="462"/>
      <c r="K60" s="462"/>
      <c r="L60" s="463"/>
    </row>
    <row r="61" spans="1:12" ht="15" customHeight="1">
      <c r="A61" s="455" t="s">
        <v>203</v>
      </c>
      <c r="B61" s="456"/>
      <c r="C61" s="456"/>
      <c r="D61" s="456"/>
      <c r="E61" s="456"/>
      <c r="F61" s="456"/>
      <c r="G61" s="456"/>
      <c r="H61" s="456"/>
      <c r="I61" s="456"/>
      <c r="J61" s="456"/>
      <c r="K61" s="456"/>
      <c r="L61" s="457"/>
    </row>
    <row r="63" spans="2:12" ht="12.75">
      <c r="B63" s="371"/>
      <c r="C63" s="371"/>
      <c r="D63" s="371"/>
      <c r="E63" s="371"/>
      <c r="F63" s="371"/>
      <c r="G63" s="371"/>
      <c r="H63" s="371"/>
      <c r="I63" s="371"/>
      <c r="J63" s="371"/>
      <c r="K63" s="371"/>
      <c r="L63" s="371"/>
    </row>
  </sheetData>
  <mergeCells count="9">
    <mergeCell ref="A2:L2"/>
    <mergeCell ref="A3:L3"/>
    <mergeCell ref="A55:D55"/>
    <mergeCell ref="A61:L61"/>
    <mergeCell ref="A58:L58"/>
    <mergeCell ref="A59:L59"/>
    <mergeCell ref="A60:L60"/>
    <mergeCell ref="A57:L57"/>
    <mergeCell ref="A56:L56"/>
  </mergeCells>
  <printOptions/>
  <pageMargins left="0.2755905511811024" right="0.1968503937007874" top="0.3937007874015748" bottom="0.3937007874015748" header="0.15748031496062992" footer="0.15748031496062992"/>
  <pageSetup horizontalDpi="600" verticalDpi="600" orientation="portrait" paperSize="9" scale="90" r:id="rId1"/>
  <headerFooter alignWithMargins="0">
    <oddFooter>&amp;CPage &amp;P</oddFooter>
  </headerFooter>
</worksheet>
</file>

<file path=xl/worksheets/sheet12.xml><?xml version="1.0" encoding="utf-8"?>
<worksheet xmlns="http://schemas.openxmlformats.org/spreadsheetml/2006/main" xmlns:r="http://schemas.openxmlformats.org/officeDocument/2006/relationships">
  <dimension ref="A1:M46"/>
  <sheetViews>
    <sheetView view="pageBreakPreview" zoomScaleSheetLayoutView="100" workbookViewId="0" topLeftCell="A1">
      <selection activeCell="B10" sqref="B10"/>
    </sheetView>
  </sheetViews>
  <sheetFormatPr defaultColWidth="9.140625" defaultRowHeight="12.75"/>
  <cols>
    <col min="1" max="1" width="19.140625" style="0" customWidth="1"/>
    <col min="3" max="9" width="8.421875" style="0" customWidth="1"/>
  </cols>
  <sheetData>
    <row r="1" spans="1:12" s="154" customFormat="1" ht="49.5" customHeight="1">
      <c r="A1" s="467" t="str">
        <f>CONCATENATE("Regional Courts(1) - Course of proceedings of
 lawsuits without suspensive effect of appeals
",Nastavení!B6)</f>
        <v>Regional Courts(1) - Course of proceedings of
 lawsuits without suspensive effect of appeals
August 2010</v>
      </c>
      <c r="B1" s="468"/>
      <c r="C1" s="468"/>
      <c r="D1" s="468"/>
      <c r="E1" s="468"/>
      <c r="F1" s="468"/>
      <c r="G1" s="468"/>
      <c r="H1" s="468"/>
      <c r="I1" s="468"/>
      <c r="J1" s="468"/>
      <c r="K1" s="193"/>
      <c r="L1" s="194"/>
    </row>
    <row r="2" spans="1:11" s="153" customFormat="1" ht="12" customHeight="1">
      <c r="A2" s="158"/>
      <c r="B2" s="159"/>
      <c r="C2" s="159"/>
      <c r="D2" s="159"/>
      <c r="E2" s="159"/>
      <c r="F2" s="159"/>
      <c r="G2" s="159"/>
      <c r="H2" s="159"/>
      <c r="I2" s="159"/>
      <c r="J2" s="101" t="s">
        <v>49</v>
      </c>
      <c r="K2" s="152"/>
    </row>
    <row r="3" spans="1:11" s="161" customFormat="1" ht="97.5" customHeight="1">
      <c r="A3" s="281" t="s">
        <v>160</v>
      </c>
      <c r="B3" s="282" t="str">
        <f>CONCATENATE("Number of foreigners
 with a suit without susp.effect of appeals up to",DAY(Nastavení!B2),".",MONTH(Nastavení!B2),".",YEAR(Nastavení!B2),"*")</f>
        <v>Number of foreigners
 with a suit without susp.effect of appeals up to1.8.2010*</v>
      </c>
      <c r="C3" s="166" t="s">
        <v>217</v>
      </c>
      <c r="D3" s="166" t="s">
        <v>135</v>
      </c>
      <c r="E3" s="166" t="s">
        <v>136</v>
      </c>
      <c r="F3" s="166" t="s">
        <v>115</v>
      </c>
      <c r="G3" s="166" t="s">
        <v>220</v>
      </c>
      <c r="H3" s="166" t="s">
        <v>221</v>
      </c>
      <c r="I3" s="166" t="s">
        <v>188</v>
      </c>
      <c r="J3" s="282" t="str">
        <f>CONCATENATE("Number of foreigners with a suit without susp.effect of appeals up to ",DAY(Nastavení!B3),".",MONTH(Nastavení!B3),".",YEAR(Nastavení!B3),"*")</f>
        <v>Number of foreigners with a suit without susp.effect of appeals up to 31.8.2010*</v>
      </c>
      <c r="K3" s="160"/>
    </row>
    <row r="4" spans="1:11" s="154" customFormat="1" ht="12.75" customHeight="1">
      <c r="A4" s="283" t="s">
        <v>55</v>
      </c>
      <c r="B4" s="284">
        <v>5</v>
      </c>
      <c r="C4" s="285">
        <v>0</v>
      </c>
      <c r="D4" s="285">
        <v>0</v>
      </c>
      <c r="E4" s="285">
        <v>0</v>
      </c>
      <c r="F4" s="285">
        <v>0</v>
      </c>
      <c r="G4" s="285">
        <v>0</v>
      </c>
      <c r="H4" s="285">
        <v>0</v>
      </c>
      <c r="I4" s="286">
        <v>0</v>
      </c>
      <c r="J4" s="287">
        <v>5</v>
      </c>
      <c r="K4" s="155">
        <f>B4+C4-I4-J4</f>
        <v>0</v>
      </c>
    </row>
    <row r="5" spans="1:11" s="154" customFormat="1" ht="12.75" customHeight="1">
      <c r="A5" s="283" t="s">
        <v>57</v>
      </c>
      <c r="B5" s="284">
        <v>1</v>
      </c>
      <c r="C5" s="285">
        <v>0</v>
      </c>
      <c r="D5" s="285">
        <v>0</v>
      </c>
      <c r="E5" s="285">
        <v>0</v>
      </c>
      <c r="F5" s="285">
        <v>0</v>
      </c>
      <c r="G5" s="285">
        <v>0</v>
      </c>
      <c r="H5" s="285">
        <v>0</v>
      </c>
      <c r="I5" s="286">
        <v>0</v>
      </c>
      <c r="J5" s="287">
        <v>1</v>
      </c>
      <c r="K5" s="155">
        <f>B5+C5-I5-J5</f>
        <v>0</v>
      </c>
    </row>
    <row r="6" spans="1:11" s="154" customFormat="1" ht="12.75" customHeight="1">
      <c r="A6" s="283" t="s">
        <v>39</v>
      </c>
      <c r="B6" s="284">
        <v>1</v>
      </c>
      <c r="C6" s="285">
        <v>0</v>
      </c>
      <c r="D6" s="285">
        <v>0</v>
      </c>
      <c r="E6" s="285">
        <v>0</v>
      </c>
      <c r="F6" s="285">
        <v>0</v>
      </c>
      <c r="G6" s="285">
        <v>0</v>
      </c>
      <c r="H6" s="285">
        <v>0</v>
      </c>
      <c r="I6" s="286">
        <v>0</v>
      </c>
      <c r="J6" s="287">
        <v>1</v>
      </c>
      <c r="K6" s="155"/>
    </row>
    <row r="7" spans="1:11" s="154" customFormat="1" ht="12.75">
      <c r="A7" s="283" t="s">
        <v>58</v>
      </c>
      <c r="B7" s="284">
        <v>1</v>
      </c>
      <c r="C7" s="285">
        <v>0</v>
      </c>
      <c r="D7" s="285">
        <v>0</v>
      </c>
      <c r="E7" s="285">
        <v>0</v>
      </c>
      <c r="F7" s="285">
        <v>0</v>
      </c>
      <c r="G7" s="285">
        <v>0</v>
      </c>
      <c r="H7" s="285">
        <v>0</v>
      </c>
      <c r="I7" s="286">
        <v>1</v>
      </c>
      <c r="J7" s="287">
        <v>0</v>
      </c>
      <c r="K7" s="155">
        <f>B7+C7-I7-J7</f>
        <v>0</v>
      </c>
    </row>
    <row r="8" spans="1:11" s="154" customFormat="1" ht="12.75" customHeight="1">
      <c r="A8" s="283" t="s">
        <v>60</v>
      </c>
      <c r="B8" s="284">
        <v>2</v>
      </c>
      <c r="C8" s="285">
        <v>0</v>
      </c>
      <c r="D8" s="285">
        <v>0</v>
      </c>
      <c r="E8" s="285">
        <v>0</v>
      </c>
      <c r="F8" s="285">
        <v>0</v>
      </c>
      <c r="G8" s="285">
        <v>0</v>
      </c>
      <c r="H8" s="285">
        <v>0</v>
      </c>
      <c r="I8" s="286">
        <v>0</v>
      </c>
      <c r="J8" s="287">
        <v>2</v>
      </c>
      <c r="K8" s="155"/>
    </row>
    <row r="9" spans="1:11" s="154" customFormat="1" ht="12.75" customHeight="1">
      <c r="A9" s="283" t="s">
        <v>194</v>
      </c>
      <c r="B9" s="284">
        <v>1</v>
      </c>
      <c r="C9" s="285">
        <v>0</v>
      </c>
      <c r="D9" s="285">
        <v>0</v>
      </c>
      <c r="E9" s="285">
        <v>0</v>
      </c>
      <c r="F9" s="285">
        <v>0</v>
      </c>
      <c r="G9" s="285">
        <v>0</v>
      </c>
      <c r="H9" s="285">
        <v>0</v>
      </c>
      <c r="I9" s="286">
        <v>0</v>
      </c>
      <c r="J9" s="287">
        <v>1</v>
      </c>
      <c r="K9" s="155"/>
    </row>
    <row r="10" spans="1:11" s="154" customFormat="1" ht="12.75" customHeight="1">
      <c r="A10" s="283" t="s">
        <v>62</v>
      </c>
      <c r="B10" s="284">
        <v>1</v>
      </c>
      <c r="C10" s="285">
        <v>0</v>
      </c>
      <c r="D10" s="285">
        <v>0</v>
      </c>
      <c r="E10" s="285">
        <v>0</v>
      </c>
      <c r="F10" s="285">
        <v>0</v>
      </c>
      <c r="G10" s="285">
        <v>0</v>
      </c>
      <c r="H10" s="285">
        <v>0</v>
      </c>
      <c r="I10" s="286">
        <v>0</v>
      </c>
      <c r="J10" s="287">
        <v>1</v>
      </c>
      <c r="K10" s="155">
        <f>B10+C10-I10-J10</f>
        <v>0</v>
      </c>
    </row>
    <row r="11" spans="1:11" s="154" customFormat="1" ht="12.75" customHeight="1">
      <c r="A11" s="283" t="s">
        <v>64</v>
      </c>
      <c r="B11" s="284">
        <v>11</v>
      </c>
      <c r="C11" s="285">
        <v>0</v>
      </c>
      <c r="D11" s="285">
        <v>0</v>
      </c>
      <c r="E11" s="285">
        <v>0</v>
      </c>
      <c r="F11" s="285">
        <v>0</v>
      </c>
      <c r="G11" s="285">
        <v>2</v>
      </c>
      <c r="H11" s="285">
        <v>2</v>
      </c>
      <c r="I11" s="286">
        <v>0</v>
      </c>
      <c r="J11" s="287">
        <v>11</v>
      </c>
      <c r="K11" s="155"/>
    </row>
    <row r="12" spans="1:11" s="154" customFormat="1" ht="12.75" customHeight="1">
      <c r="A12" s="288" t="s">
        <v>65</v>
      </c>
      <c r="B12" s="289">
        <v>23</v>
      </c>
      <c r="C12" s="290">
        <v>0</v>
      </c>
      <c r="D12" s="290">
        <v>0</v>
      </c>
      <c r="E12" s="290">
        <v>0</v>
      </c>
      <c r="F12" s="290">
        <v>0</v>
      </c>
      <c r="G12" s="290">
        <v>2</v>
      </c>
      <c r="H12" s="290">
        <v>2</v>
      </c>
      <c r="I12" s="291">
        <v>1</v>
      </c>
      <c r="J12" s="290">
        <v>22</v>
      </c>
      <c r="K12" s="155"/>
    </row>
    <row r="13" spans="1:11" s="154" customFormat="1" ht="12.75" customHeight="1">
      <c r="A13" s="283" t="s">
        <v>67</v>
      </c>
      <c r="B13" s="284">
        <v>2</v>
      </c>
      <c r="C13" s="285">
        <v>0</v>
      </c>
      <c r="D13" s="285">
        <v>0</v>
      </c>
      <c r="E13" s="285">
        <v>0</v>
      </c>
      <c r="F13" s="285">
        <v>0</v>
      </c>
      <c r="G13" s="285">
        <v>0</v>
      </c>
      <c r="H13" s="285">
        <v>0</v>
      </c>
      <c r="I13" s="286">
        <v>0</v>
      </c>
      <c r="J13" s="287">
        <v>2</v>
      </c>
      <c r="K13" s="155"/>
    </row>
    <row r="14" spans="1:11" s="154" customFormat="1" ht="12.75" customHeight="1">
      <c r="A14" s="311" t="s">
        <v>69</v>
      </c>
      <c r="B14" s="284">
        <v>1</v>
      </c>
      <c r="C14" s="285">
        <v>0</v>
      </c>
      <c r="D14" s="285">
        <v>0</v>
      </c>
      <c r="E14" s="285">
        <v>0</v>
      </c>
      <c r="F14" s="285">
        <v>0</v>
      </c>
      <c r="G14" s="285">
        <v>0</v>
      </c>
      <c r="H14" s="285">
        <v>0</v>
      </c>
      <c r="I14" s="286">
        <v>0</v>
      </c>
      <c r="J14" s="287">
        <v>1</v>
      </c>
      <c r="K14" s="155">
        <f aca="true" t="shared" si="0" ref="K14:K20">B14+C14-I14-J14</f>
        <v>0</v>
      </c>
    </row>
    <row r="15" spans="1:11" s="154" customFormat="1" ht="12.75" customHeight="1">
      <c r="A15" s="283" t="s">
        <v>72</v>
      </c>
      <c r="B15" s="284">
        <v>1</v>
      </c>
      <c r="C15" s="285">
        <v>0</v>
      </c>
      <c r="D15" s="285">
        <v>0</v>
      </c>
      <c r="E15" s="285">
        <v>0</v>
      </c>
      <c r="F15" s="285">
        <v>0</v>
      </c>
      <c r="G15" s="285">
        <v>0</v>
      </c>
      <c r="H15" s="285">
        <v>0</v>
      </c>
      <c r="I15" s="286">
        <v>0</v>
      </c>
      <c r="J15" s="287">
        <v>1</v>
      </c>
      <c r="K15" s="155">
        <f t="shared" si="0"/>
        <v>0</v>
      </c>
    </row>
    <row r="16" spans="1:11" s="154" customFormat="1" ht="12.75" customHeight="1">
      <c r="A16" s="283" t="s">
        <v>70</v>
      </c>
      <c r="B16" s="284">
        <v>1</v>
      </c>
      <c r="C16" s="285">
        <v>0</v>
      </c>
      <c r="D16" s="285">
        <v>0</v>
      </c>
      <c r="E16" s="285">
        <v>0</v>
      </c>
      <c r="F16" s="285">
        <v>0</v>
      </c>
      <c r="G16" s="285">
        <v>0</v>
      </c>
      <c r="H16" s="285">
        <v>0</v>
      </c>
      <c r="I16" s="286">
        <v>0</v>
      </c>
      <c r="J16" s="287">
        <v>1</v>
      </c>
      <c r="K16" s="155">
        <f t="shared" si="0"/>
        <v>0</v>
      </c>
    </row>
    <row r="17" spans="1:11" s="154" customFormat="1" ht="12.75" customHeight="1">
      <c r="A17" s="283" t="s">
        <v>78</v>
      </c>
      <c r="B17" s="284">
        <v>4</v>
      </c>
      <c r="C17" s="285">
        <v>0</v>
      </c>
      <c r="D17" s="285">
        <v>0</v>
      </c>
      <c r="E17" s="285">
        <v>0</v>
      </c>
      <c r="F17" s="285">
        <v>0</v>
      </c>
      <c r="G17" s="285">
        <v>0</v>
      </c>
      <c r="H17" s="285">
        <v>0</v>
      </c>
      <c r="I17" s="286">
        <v>0</v>
      </c>
      <c r="J17" s="287">
        <v>4</v>
      </c>
      <c r="K17" s="155">
        <f t="shared" si="0"/>
        <v>0</v>
      </c>
    </row>
    <row r="18" spans="1:11" s="154" customFormat="1" ht="12.75">
      <c r="A18" s="283" t="s">
        <v>79</v>
      </c>
      <c r="B18" s="284">
        <v>5</v>
      </c>
      <c r="C18" s="285">
        <v>0</v>
      </c>
      <c r="D18" s="285">
        <v>0</v>
      </c>
      <c r="E18" s="285">
        <v>0</v>
      </c>
      <c r="F18" s="285">
        <v>1</v>
      </c>
      <c r="G18" s="285">
        <v>1</v>
      </c>
      <c r="H18" s="285">
        <v>2</v>
      </c>
      <c r="I18" s="286">
        <v>1</v>
      </c>
      <c r="J18" s="287">
        <v>4</v>
      </c>
      <c r="K18" s="155">
        <f t="shared" si="0"/>
        <v>0</v>
      </c>
    </row>
    <row r="19" spans="1:11" s="154" customFormat="1" ht="12.75" customHeight="1">
      <c r="A19" s="283" t="s">
        <v>80</v>
      </c>
      <c r="B19" s="284">
        <v>21</v>
      </c>
      <c r="C19" s="285">
        <v>2</v>
      </c>
      <c r="D19" s="285">
        <v>1</v>
      </c>
      <c r="E19" s="285">
        <v>0</v>
      </c>
      <c r="F19" s="285">
        <v>1</v>
      </c>
      <c r="G19" s="285">
        <v>0</v>
      </c>
      <c r="H19" s="285">
        <v>2</v>
      </c>
      <c r="I19" s="286">
        <v>3</v>
      </c>
      <c r="J19" s="287">
        <v>20</v>
      </c>
      <c r="K19" s="155">
        <f t="shared" si="0"/>
        <v>0</v>
      </c>
    </row>
    <row r="20" spans="1:11" s="154" customFormat="1" ht="12.75" customHeight="1">
      <c r="A20" s="283" t="s">
        <v>84</v>
      </c>
      <c r="B20" s="284">
        <v>2</v>
      </c>
      <c r="C20" s="285">
        <v>0</v>
      </c>
      <c r="D20" s="285">
        <v>0</v>
      </c>
      <c r="E20" s="285">
        <v>0</v>
      </c>
      <c r="F20" s="285">
        <v>1</v>
      </c>
      <c r="G20" s="285">
        <v>0</v>
      </c>
      <c r="H20" s="285">
        <v>1</v>
      </c>
      <c r="I20" s="286">
        <v>0</v>
      </c>
      <c r="J20" s="287">
        <v>2</v>
      </c>
      <c r="K20" s="155">
        <f t="shared" si="0"/>
        <v>0</v>
      </c>
    </row>
    <row r="21" spans="1:11" s="154" customFormat="1" ht="12.75">
      <c r="A21" s="283" t="s">
        <v>85</v>
      </c>
      <c r="B21" s="284">
        <v>1</v>
      </c>
      <c r="C21" s="285">
        <v>0</v>
      </c>
      <c r="D21" s="285">
        <v>0</v>
      </c>
      <c r="E21" s="285">
        <v>0</v>
      </c>
      <c r="F21" s="285">
        <v>0</v>
      </c>
      <c r="G21" s="285">
        <v>0</v>
      </c>
      <c r="H21" s="285">
        <v>0</v>
      </c>
      <c r="I21" s="286">
        <v>0</v>
      </c>
      <c r="J21" s="287">
        <v>1</v>
      </c>
      <c r="K21" s="155"/>
    </row>
    <row r="22" spans="1:11" s="154" customFormat="1" ht="12.75" customHeight="1">
      <c r="A22" s="283" t="s">
        <v>86</v>
      </c>
      <c r="B22" s="284">
        <v>9</v>
      </c>
      <c r="C22" s="285">
        <v>1</v>
      </c>
      <c r="D22" s="285">
        <v>0</v>
      </c>
      <c r="E22" s="285">
        <v>1</v>
      </c>
      <c r="F22" s="285">
        <v>0</v>
      </c>
      <c r="G22" s="285">
        <v>0</v>
      </c>
      <c r="H22" s="285">
        <v>1</v>
      </c>
      <c r="I22" s="286">
        <v>0</v>
      </c>
      <c r="J22" s="287">
        <v>10</v>
      </c>
      <c r="K22" s="155">
        <f>B22+C22-I22-J22</f>
        <v>0</v>
      </c>
    </row>
    <row r="23" spans="1:11" s="154" customFormat="1" ht="12.75" customHeight="1">
      <c r="A23" s="283" t="s">
        <v>198</v>
      </c>
      <c r="B23" s="284">
        <v>6</v>
      </c>
      <c r="C23" s="285">
        <v>0</v>
      </c>
      <c r="D23" s="285">
        <v>0</v>
      </c>
      <c r="E23" s="285">
        <v>0</v>
      </c>
      <c r="F23" s="285">
        <v>2</v>
      </c>
      <c r="G23" s="285">
        <v>0</v>
      </c>
      <c r="H23" s="285">
        <v>2</v>
      </c>
      <c r="I23" s="286">
        <v>0</v>
      </c>
      <c r="J23" s="287">
        <v>6</v>
      </c>
      <c r="K23" s="155">
        <f>B23+C23-I23-J23</f>
        <v>0</v>
      </c>
    </row>
    <row r="24" spans="1:11" s="154" customFormat="1" ht="12.75" customHeight="1">
      <c r="A24" s="288" t="s">
        <v>89</v>
      </c>
      <c r="B24" s="289">
        <v>53</v>
      </c>
      <c r="C24" s="290">
        <v>3</v>
      </c>
      <c r="D24" s="290">
        <v>1</v>
      </c>
      <c r="E24" s="290">
        <v>1</v>
      </c>
      <c r="F24" s="290">
        <v>5</v>
      </c>
      <c r="G24" s="290">
        <v>1</v>
      </c>
      <c r="H24" s="290">
        <v>8</v>
      </c>
      <c r="I24" s="291">
        <v>4</v>
      </c>
      <c r="J24" s="290">
        <v>52</v>
      </c>
      <c r="K24" s="155">
        <f>B24+C24-I24-J24</f>
        <v>0</v>
      </c>
    </row>
    <row r="25" spans="1:13" s="154" customFormat="1" ht="12.75" customHeight="1">
      <c r="A25" s="283" t="s">
        <v>90</v>
      </c>
      <c r="B25" s="284">
        <v>1</v>
      </c>
      <c r="C25" s="285">
        <v>0</v>
      </c>
      <c r="D25" s="285">
        <v>0</v>
      </c>
      <c r="E25" s="285">
        <v>0</v>
      </c>
      <c r="F25" s="285">
        <v>0</v>
      </c>
      <c r="G25" s="285">
        <v>0</v>
      </c>
      <c r="H25" s="285">
        <v>0</v>
      </c>
      <c r="I25" s="286">
        <v>0</v>
      </c>
      <c r="J25" s="287">
        <v>1</v>
      </c>
      <c r="K25" s="155">
        <f>B25+C25-I25-J25</f>
        <v>0</v>
      </c>
      <c r="M25" s="206"/>
    </row>
    <row r="26" spans="1:11" s="154" customFormat="1" ht="12.75" customHeight="1">
      <c r="A26" s="283" t="s">
        <v>52</v>
      </c>
      <c r="B26" s="284">
        <v>1</v>
      </c>
      <c r="C26" s="285">
        <v>0</v>
      </c>
      <c r="D26" s="285">
        <v>0</v>
      </c>
      <c r="E26" s="285">
        <v>0</v>
      </c>
      <c r="F26" s="285">
        <v>0</v>
      </c>
      <c r="G26" s="285">
        <v>0</v>
      </c>
      <c r="H26" s="285">
        <v>0</v>
      </c>
      <c r="I26" s="286">
        <v>0</v>
      </c>
      <c r="J26" s="287">
        <v>1</v>
      </c>
      <c r="K26" s="155"/>
    </row>
    <row r="27" spans="1:11" s="154" customFormat="1" ht="12.75" customHeight="1">
      <c r="A27" s="288" t="s">
        <v>195</v>
      </c>
      <c r="B27" s="289">
        <v>2</v>
      </c>
      <c r="C27" s="290">
        <v>0</v>
      </c>
      <c r="D27" s="290">
        <v>0</v>
      </c>
      <c r="E27" s="290">
        <v>0</v>
      </c>
      <c r="F27" s="290">
        <v>0</v>
      </c>
      <c r="G27" s="290">
        <v>0</v>
      </c>
      <c r="H27" s="290">
        <v>0</v>
      </c>
      <c r="I27" s="291">
        <v>0</v>
      </c>
      <c r="J27" s="290">
        <v>2</v>
      </c>
      <c r="K27" s="155"/>
    </row>
    <row r="28" spans="1:11" s="154" customFormat="1" ht="12.75" customHeight="1">
      <c r="A28" s="283" t="s">
        <v>91</v>
      </c>
      <c r="B28" s="284">
        <v>2</v>
      </c>
      <c r="C28" s="285">
        <v>0</v>
      </c>
      <c r="D28" s="285">
        <v>0</v>
      </c>
      <c r="E28" s="285">
        <v>0</v>
      </c>
      <c r="F28" s="285">
        <v>0</v>
      </c>
      <c r="G28" s="285">
        <v>0</v>
      </c>
      <c r="H28" s="285">
        <v>0</v>
      </c>
      <c r="I28" s="286">
        <v>0</v>
      </c>
      <c r="J28" s="287">
        <v>2</v>
      </c>
      <c r="K28" s="155"/>
    </row>
    <row r="29" spans="1:11" s="154" customFormat="1" ht="12.75" customHeight="1">
      <c r="A29" s="283" t="s">
        <v>142</v>
      </c>
      <c r="B29" s="284">
        <v>1</v>
      </c>
      <c r="C29" s="285">
        <v>0</v>
      </c>
      <c r="D29" s="285">
        <v>0</v>
      </c>
      <c r="E29" s="285">
        <v>0</v>
      </c>
      <c r="F29" s="285">
        <v>0</v>
      </c>
      <c r="G29" s="285">
        <v>0</v>
      </c>
      <c r="H29" s="285">
        <v>0</v>
      </c>
      <c r="I29" s="286">
        <v>0</v>
      </c>
      <c r="J29" s="287">
        <v>1</v>
      </c>
      <c r="K29" s="155"/>
    </row>
    <row r="30" spans="1:11" s="154" customFormat="1" ht="12.75" customHeight="1">
      <c r="A30" s="283" t="s">
        <v>225</v>
      </c>
      <c r="B30" s="284">
        <v>2</v>
      </c>
      <c r="C30" s="285">
        <v>0</v>
      </c>
      <c r="D30" s="285">
        <v>0</v>
      </c>
      <c r="E30" s="285">
        <v>0</v>
      </c>
      <c r="F30" s="285">
        <v>0</v>
      </c>
      <c r="G30" s="285">
        <v>0</v>
      </c>
      <c r="H30" s="285">
        <v>0</v>
      </c>
      <c r="I30" s="286">
        <v>0</v>
      </c>
      <c r="J30" s="287">
        <v>2</v>
      </c>
      <c r="K30" s="155"/>
    </row>
    <row r="31" spans="1:11" s="154" customFormat="1" ht="12.75" customHeight="1">
      <c r="A31" s="283" t="s">
        <v>223</v>
      </c>
      <c r="B31" s="284">
        <v>1</v>
      </c>
      <c r="C31" s="285">
        <v>0</v>
      </c>
      <c r="D31" s="285">
        <v>0</v>
      </c>
      <c r="E31" s="285">
        <v>0</v>
      </c>
      <c r="F31" s="285">
        <v>0</v>
      </c>
      <c r="G31" s="285">
        <v>0</v>
      </c>
      <c r="H31" s="285">
        <v>0</v>
      </c>
      <c r="I31" s="286">
        <v>0</v>
      </c>
      <c r="J31" s="287">
        <v>1</v>
      </c>
      <c r="K31" s="155"/>
    </row>
    <row r="32" spans="1:11" s="154" customFormat="1" ht="12.75" customHeight="1">
      <c r="A32" s="283" t="s">
        <v>46</v>
      </c>
      <c r="B32" s="284">
        <v>0</v>
      </c>
      <c r="C32" s="285">
        <v>1</v>
      </c>
      <c r="D32" s="285">
        <v>0</v>
      </c>
      <c r="E32" s="285">
        <v>0</v>
      </c>
      <c r="F32" s="285">
        <v>0</v>
      </c>
      <c r="G32" s="285">
        <v>0</v>
      </c>
      <c r="H32" s="285">
        <v>0</v>
      </c>
      <c r="I32" s="286">
        <v>0</v>
      </c>
      <c r="J32" s="287">
        <v>1</v>
      </c>
      <c r="K32" s="155"/>
    </row>
    <row r="33" spans="1:11" s="154" customFormat="1" ht="12.75" customHeight="1">
      <c r="A33" s="283" t="s">
        <v>8</v>
      </c>
      <c r="B33" s="284">
        <v>2</v>
      </c>
      <c r="C33" s="285">
        <v>0</v>
      </c>
      <c r="D33" s="285">
        <v>0</v>
      </c>
      <c r="E33" s="285">
        <v>0</v>
      </c>
      <c r="F33" s="285">
        <v>0</v>
      </c>
      <c r="G33" s="285">
        <v>0</v>
      </c>
      <c r="H33" s="285">
        <v>0</v>
      </c>
      <c r="I33" s="286">
        <v>0</v>
      </c>
      <c r="J33" s="287">
        <v>2</v>
      </c>
      <c r="K33" s="155">
        <f>B33+C33-I33-J33</f>
        <v>0</v>
      </c>
    </row>
    <row r="34" spans="1:11" s="154" customFormat="1" ht="12.75" customHeight="1">
      <c r="A34" s="283" t="s">
        <v>196</v>
      </c>
      <c r="B34" s="284">
        <v>1</v>
      </c>
      <c r="C34" s="285">
        <v>0</v>
      </c>
      <c r="D34" s="285">
        <v>0</v>
      </c>
      <c r="E34" s="285">
        <v>0</v>
      </c>
      <c r="F34" s="285">
        <v>0</v>
      </c>
      <c r="G34" s="285">
        <v>0</v>
      </c>
      <c r="H34" s="285">
        <v>0</v>
      </c>
      <c r="I34" s="286">
        <v>0</v>
      </c>
      <c r="J34" s="287">
        <v>1</v>
      </c>
      <c r="K34" s="155"/>
    </row>
    <row r="35" spans="1:11" s="154" customFormat="1" ht="12.75" customHeight="1">
      <c r="A35" s="283" t="s">
        <v>94</v>
      </c>
      <c r="B35" s="284">
        <v>3</v>
      </c>
      <c r="C35" s="285">
        <v>0</v>
      </c>
      <c r="D35" s="285">
        <v>0</v>
      </c>
      <c r="E35" s="285">
        <v>0</v>
      </c>
      <c r="F35" s="285">
        <v>0</v>
      </c>
      <c r="G35" s="285">
        <v>0</v>
      </c>
      <c r="H35" s="285">
        <v>0</v>
      </c>
      <c r="I35" s="286">
        <v>0</v>
      </c>
      <c r="J35" s="287">
        <v>3</v>
      </c>
      <c r="K35" s="155"/>
    </row>
    <row r="36" spans="1:11" s="154" customFormat="1" ht="12.75" customHeight="1">
      <c r="A36" s="283" t="s">
        <v>6</v>
      </c>
      <c r="B36" s="284">
        <v>2</v>
      </c>
      <c r="C36" s="285">
        <v>0</v>
      </c>
      <c r="D36" s="285">
        <v>0</v>
      </c>
      <c r="E36" s="285">
        <v>0</v>
      </c>
      <c r="F36" s="285">
        <v>1</v>
      </c>
      <c r="G36" s="285">
        <v>0</v>
      </c>
      <c r="H36" s="285">
        <v>1</v>
      </c>
      <c r="I36" s="286">
        <v>0</v>
      </c>
      <c r="J36" s="287">
        <v>2</v>
      </c>
      <c r="K36" s="155"/>
    </row>
    <row r="37" spans="1:11" s="154" customFormat="1" ht="12.75">
      <c r="A37" s="288" t="s">
        <v>98</v>
      </c>
      <c r="B37" s="289">
        <v>14</v>
      </c>
      <c r="C37" s="290">
        <v>1</v>
      </c>
      <c r="D37" s="290">
        <v>0</v>
      </c>
      <c r="E37" s="290">
        <v>0</v>
      </c>
      <c r="F37" s="290">
        <v>1</v>
      </c>
      <c r="G37" s="290">
        <v>0</v>
      </c>
      <c r="H37" s="290">
        <v>1</v>
      </c>
      <c r="I37" s="291">
        <v>0</v>
      </c>
      <c r="J37" s="290">
        <v>15</v>
      </c>
      <c r="K37" s="155"/>
    </row>
    <row r="38" spans="1:11" s="154" customFormat="1" ht="12.75">
      <c r="A38" s="311" t="s">
        <v>197</v>
      </c>
      <c r="B38" s="284">
        <v>2</v>
      </c>
      <c r="C38" s="285">
        <v>0</v>
      </c>
      <c r="D38" s="285">
        <v>0</v>
      </c>
      <c r="E38" s="285">
        <v>0</v>
      </c>
      <c r="F38" s="285">
        <v>0</v>
      </c>
      <c r="G38" s="285">
        <v>0</v>
      </c>
      <c r="H38" s="285">
        <v>0</v>
      </c>
      <c r="I38" s="286">
        <v>0</v>
      </c>
      <c r="J38" s="287">
        <v>2</v>
      </c>
      <c r="K38" s="155"/>
    </row>
    <row r="39" spans="1:11" s="154" customFormat="1" ht="12.75">
      <c r="A39" s="156" t="s">
        <v>111</v>
      </c>
      <c r="B39" s="147">
        <v>94</v>
      </c>
      <c r="C39" s="147">
        <v>4</v>
      </c>
      <c r="D39" s="147">
        <v>1</v>
      </c>
      <c r="E39" s="147">
        <v>1</v>
      </c>
      <c r="F39" s="147">
        <v>6</v>
      </c>
      <c r="G39" s="147">
        <v>3</v>
      </c>
      <c r="H39" s="147">
        <v>11</v>
      </c>
      <c r="I39" s="147">
        <v>5</v>
      </c>
      <c r="J39" s="147">
        <v>93</v>
      </c>
      <c r="K39" s="155"/>
    </row>
    <row r="40" spans="1:11" s="163" customFormat="1" ht="33" customHeight="1">
      <c r="A40" s="469" t="s">
        <v>177</v>
      </c>
      <c r="B40" s="470"/>
      <c r="C40" s="470"/>
      <c r="D40" s="470"/>
      <c r="E40" s="470"/>
      <c r="F40" s="470"/>
      <c r="G40" s="470"/>
      <c r="H40" s="470"/>
      <c r="I40" s="470"/>
      <c r="J40" s="471"/>
      <c r="K40" s="162"/>
    </row>
    <row r="41" spans="1:11" s="165" customFormat="1" ht="21.75" customHeight="1">
      <c r="A41" s="472" t="s">
        <v>204</v>
      </c>
      <c r="B41" s="473"/>
      <c r="C41" s="473"/>
      <c r="D41" s="473"/>
      <c r="E41" s="473"/>
      <c r="F41" s="473"/>
      <c r="G41" s="473"/>
      <c r="H41" s="473"/>
      <c r="I41" s="473"/>
      <c r="J41" s="474"/>
      <c r="K41" s="164"/>
    </row>
    <row r="42" spans="1:11" s="165" customFormat="1" ht="25.5" customHeight="1">
      <c r="A42" s="472" t="s">
        <v>178</v>
      </c>
      <c r="B42" s="473"/>
      <c r="C42" s="473"/>
      <c r="D42" s="473"/>
      <c r="E42" s="473"/>
      <c r="F42" s="473"/>
      <c r="G42" s="473"/>
      <c r="H42" s="473"/>
      <c r="I42" s="473"/>
      <c r="J42" s="474"/>
      <c r="K42" s="164"/>
    </row>
    <row r="43" spans="1:10" ht="18.75" customHeight="1">
      <c r="A43" s="455" t="s">
        <v>205</v>
      </c>
      <c r="B43" s="456"/>
      <c r="C43" s="456"/>
      <c r="D43" s="456"/>
      <c r="E43" s="456"/>
      <c r="F43" s="456"/>
      <c r="G43" s="456"/>
      <c r="H43" s="456"/>
      <c r="I43" s="456"/>
      <c r="J43" s="456"/>
    </row>
    <row r="46" spans="2:10" ht="12.75">
      <c r="B46" s="188"/>
      <c r="C46" s="188"/>
      <c r="D46" s="188"/>
      <c r="E46" s="188"/>
      <c r="F46" s="188"/>
      <c r="G46" s="188"/>
      <c r="H46" s="188"/>
      <c r="I46" s="188"/>
      <c r="J46" s="188"/>
    </row>
  </sheetData>
  <mergeCells count="5">
    <mergeCell ref="A1:J1"/>
    <mergeCell ref="A43:J43"/>
    <mergeCell ref="A40:J40"/>
    <mergeCell ref="A41:J41"/>
    <mergeCell ref="A42:J42"/>
  </mergeCells>
  <printOptions/>
  <pageMargins left="0.2755905511811024" right="0.1968503937007874" top="0.3937007874015748" bottom="0.3937007874015748" header="0.15748031496062992" footer="0.15748031496062992"/>
  <pageSetup horizontalDpi="600" verticalDpi="600" orientation="portrait" paperSize="9" scale="90" r:id="rId1"/>
  <headerFooter alignWithMargins="0">
    <oddFooter>&amp;CPage &amp;P</oddFooter>
  </headerFooter>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M77"/>
  <sheetViews>
    <sheetView view="pageBreakPreview" zoomScaleSheetLayoutView="100" workbookViewId="0" topLeftCell="A1">
      <selection activeCell="E9" sqref="E9"/>
    </sheetView>
  </sheetViews>
  <sheetFormatPr defaultColWidth="9.140625" defaultRowHeight="12.75"/>
  <cols>
    <col min="1" max="1" width="19.00390625" style="0" customWidth="1"/>
    <col min="2" max="2" width="8.8515625" style="0" customWidth="1"/>
    <col min="3" max="4" width="7.7109375" style="0" customWidth="1"/>
    <col min="5" max="5" width="9.00390625" style="0" customWidth="1"/>
    <col min="6" max="7" width="7.7109375" style="0" customWidth="1"/>
    <col min="8" max="8" width="7.00390625" style="0" customWidth="1"/>
    <col min="9" max="9" width="7.421875" style="0" customWidth="1"/>
    <col min="10" max="10" width="8.8515625" style="0" customWidth="1"/>
  </cols>
  <sheetData>
    <row r="1" spans="1:10" ht="21" customHeight="1">
      <c r="A1" s="478" t="s">
        <v>167</v>
      </c>
      <c r="B1" s="479"/>
      <c r="C1" s="479"/>
      <c r="D1" s="479"/>
      <c r="E1" s="479"/>
      <c r="F1" s="479"/>
      <c r="G1" s="479"/>
      <c r="H1" s="479"/>
      <c r="I1" s="479"/>
      <c r="J1" s="480"/>
    </row>
    <row r="2" spans="1:10" ht="17.25" customHeight="1">
      <c r="A2" s="481" t="str">
        <f>Nastavení!B6</f>
        <v>August 2010</v>
      </c>
      <c r="B2" s="482"/>
      <c r="C2" s="482"/>
      <c r="D2" s="482"/>
      <c r="E2" s="482"/>
      <c r="F2" s="482"/>
      <c r="G2" s="482"/>
      <c r="H2" s="482"/>
      <c r="I2" s="482"/>
      <c r="J2" s="483"/>
    </row>
    <row r="3" spans="1:10" ht="9.75" customHeight="1">
      <c r="A3" s="158"/>
      <c r="B3" s="159"/>
      <c r="C3" s="159"/>
      <c r="D3" s="159"/>
      <c r="E3" s="159"/>
      <c r="F3" s="159"/>
      <c r="G3" s="159"/>
      <c r="H3" s="159"/>
      <c r="I3" s="159"/>
      <c r="J3" s="101" t="s">
        <v>50</v>
      </c>
    </row>
    <row r="4" spans="1:10" ht="124.5" customHeight="1">
      <c r="A4" s="179" t="s">
        <v>160</v>
      </c>
      <c r="B4" s="166" t="str">
        <f>CONCATENATE("Number of foreigners who
filed a cassation complaint 
up to ",DAY(Nastavení!B2),".",MONTH(Nastavení!B2),".",YEAR(Nastavení!B2),"*")</f>
        <v>Number of foreigners who
filed a cassation complaint 
up to 1.8.2010*</v>
      </c>
      <c r="C4" s="166" t="s">
        <v>145</v>
      </c>
      <c r="D4" s="166" t="s">
        <v>146</v>
      </c>
      <c r="E4" s="166" t="s">
        <v>147</v>
      </c>
      <c r="F4" s="166" t="s">
        <v>148</v>
      </c>
      <c r="G4" s="166" t="s">
        <v>190</v>
      </c>
      <c r="H4" s="166" t="s">
        <v>181</v>
      </c>
      <c r="I4" s="166" t="s">
        <v>187</v>
      </c>
      <c r="J4" s="166" t="str">
        <f>CONCATENATE("Number of foreigners who
filed a cassation complaint 
up to ",DAY(Nastavení!B3),".",MONTH(Nastavení!B3),".",YEAR(Nastavení!B3),"*")</f>
        <v>Number of foreigners who
filed a cassation complaint 
up to 31.8.2010*</v>
      </c>
    </row>
    <row r="5" spans="1:12" ht="12.75">
      <c r="A5" s="292" t="s">
        <v>55</v>
      </c>
      <c r="B5" s="293">
        <v>16</v>
      </c>
      <c r="C5" s="293">
        <v>1</v>
      </c>
      <c r="D5" s="294">
        <v>0</v>
      </c>
      <c r="E5" s="294">
        <v>2</v>
      </c>
      <c r="F5" s="294">
        <v>0</v>
      </c>
      <c r="G5" s="294">
        <v>0</v>
      </c>
      <c r="H5" s="294">
        <v>2</v>
      </c>
      <c r="I5" s="295">
        <v>3</v>
      </c>
      <c r="J5" s="296">
        <v>14</v>
      </c>
      <c r="L5" s="188"/>
    </row>
    <row r="6" spans="1:12" ht="12.75">
      <c r="A6" s="297" t="s">
        <v>39</v>
      </c>
      <c r="B6" s="298">
        <v>1</v>
      </c>
      <c r="C6" s="298">
        <v>0</v>
      </c>
      <c r="D6" s="299">
        <v>0</v>
      </c>
      <c r="E6" s="299">
        <v>0</v>
      </c>
      <c r="F6" s="299">
        <v>0</v>
      </c>
      <c r="G6" s="299">
        <v>0</v>
      </c>
      <c r="H6" s="299">
        <v>0</v>
      </c>
      <c r="I6" s="300">
        <v>0</v>
      </c>
      <c r="J6" s="301">
        <v>1</v>
      </c>
      <c r="L6" s="188"/>
    </row>
    <row r="7" spans="1:12" ht="12.75">
      <c r="A7" s="297" t="s">
        <v>58</v>
      </c>
      <c r="B7" s="298">
        <v>0</v>
      </c>
      <c r="C7" s="298">
        <v>1</v>
      </c>
      <c r="D7" s="299">
        <v>0</v>
      </c>
      <c r="E7" s="299">
        <v>0</v>
      </c>
      <c r="F7" s="299">
        <v>0</v>
      </c>
      <c r="G7" s="299">
        <v>0</v>
      </c>
      <c r="H7" s="299">
        <v>0</v>
      </c>
      <c r="I7" s="300">
        <v>0</v>
      </c>
      <c r="J7" s="301">
        <v>1</v>
      </c>
      <c r="L7" s="188"/>
    </row>
    <row r="8" spans="1:12" ht="12.75">
      <c r="A8" s="297" t="s">
        <v>59</v>
      </c>
      <c r="B8" s="298">
        <v>2</v>
      </c>
      <c r="C8" s="298">
        <v>0</v>
      </c>
      <c r="D8" s="299">
        <v>0</v>
      </c>
      <c r="E8" s="299">
        <v>0</v>
      </c>
      <c r="F8" s="299">
        <v>0</v>
      </c>
      <c r="G8" s="299">
        <v>0</v>
      </c>
      <c r="H8" s="299">
        <v>0</v>
      </c>
      <c r="I8" s="300">
        <v>0</v>
      </c>
      <c r="J8" s="301">
        <v>2</v>
      </c>
      <c r="L8" s="188"/>
    </row>
    <row r="9" spans="1:12" ht="12.75">
      <c r="A9" s="297" t="s">
        <v>60</v>
      </c>
      <c r="B9" s="298">
        <v>1</v>
      </c>
      <c r="C9" s="298">
        <v>1</v>
      </c>
      <c r="D9" s="299">
        <v>0</v>
      </c>
      <c r="E9" s="299">
        <v>0</v>
      </c>
      <c r="F9" s="299">
        <v>0</v>
      </c>
      <c r="G9" s="299">
        <v>0</v>
      </c>
      <c r="H9" s="299">
        <v>0</v>
      </c>
      <c r="I9" s="300">
        <v>0</v>
      </c>
      <c r="J9" s="301">
        <v>2</v>
      </c>
      <c r="L9" s="188"/>
    </row>
    <row r="10" spans="1:12" ht="12.75">
      <c r="A10" s="297" t="s">
        <v>194</v>
      </c>
      <c r="B10" s="298">
        <v>8</v>
      </c>
      <c r="C10" s="298">
        <v>0</v>
      </c>
      <c r="D10" s="299">
        <v>0</v>
      </c>
      <c r="E10" s="299">
        <v>0</v>
      </c>
      <c r="F10" s="299">
        <v>0</v>
      </c>
      <c r="G10" s="299">
        <v>0</v>
      </c>
      <c r="H10" s="299">
        <v>0</v>
      </c>
      <c r="I10" s="300">
        <v>1</v>
      </c>
      <c r="J10" s="301">
        <v>7</v>
      </c>
      <c r="L10" s="188"/>
    </row>
    <row r="11" spans="1:12" ht="12.75">
      <c r="A11" s="297" t="s">
        <v>63</v>
      </c>
      <c r="B11" s="298">
        <v>1</v>
      </c>
      <c r="C11" s="298">
        <v>0</v>
      </c>
      <c r="D11" s="299">
        <v>0</v>
      </c>
      <c r="E11" s="299">
        <v>0</v>
      </c>
      <c r="F11" s="299">
        <v>0</v>
      </c>
      <c r="G11" s="299">
        <v>0</v>
      </c>
      <c r="H11" s="299">
        <v>0</v>
      </c>
      <c r="I11" s="300">
        <v>0</v>
      </c>
      <c r="J11" s="301">
        <v>1</v>
      </c>
      <c r="L11" s="188"/>
    </row>
    <row r="12" spans="1:12" ht="12.75">
      <c r="A12" s="297" t="s">
        <v>64</v>
      </c>
      <c r="B12" s="298">
        <v>50</v>
      </c>
      <c r="C12" s="298">
        <v>1</v>
      </c>
      <c r="D12" s="299">
        <v>1</v>
      </c>
      <c r="E12" s="299">
        <v>1</v>
      </c>
      <c r="F12" s="299">
        <v>0</v>
      </c>
      <c r="G12" s="299">
        <v>0</v>
      </c>
      <c r="H12" s="299">
        <v>2</v>
      </c>
      <c r="I12" s="300">
        <v>5</v>
      </c>
      <c r="J12" s="301">
        <v>46</v>
      </c>
      <c r="L12" s="188"/>
    </row>
    <row r="13" spans="1:12" ht="12.75">
      <c r="A13" s="167" t="s">
        <v>65</v>
      </c>
      <c r="B13" s="290">
        <v>79</v>
      </c>
      <c r="C13" s="290">
        <v>4</v>
      </c>
      <c r="D13" s="290">
        <v>1</v>
      </c>
      <c r="E13" s="290">
        <v>3</v>
      </c>
      <c r="F13" s="290">
        <v>0</v>
      </c>
      <c r="G13" s="290">
        <v>0</v>
      </c>
      <c r="H13" s="290">
        <v>4</v>
      </c>
      <c r="I13" s="290">
        <v>9</v>
      </c>
      <c r="J13" s="290">
        <v>74</v>
      </c>
      <c r="L13" s="188"/>
    </row>
    <row r="14" spans="1:12" ht="12.75">
      <c r="A14" s="297" t="s">
        <v>66</v>
      </c>
      <c r="B14" s="298">
        <v>2</v>
      </c>
      <c r="C14" s="298">
        <v>0</v>
      </c>
      <c r="D14" s="299">
        <v>0</v>
      </c>
      <c r="E14" s="299">
        <v>0</v>
      </c>
      <c r="F14" s="299">
        <v>0</v>
      </c>
      <c r="G14" s="299">
        <v>0</v>
      </c>
      <c r="H14" s="299">
        <v>0</v>
      </c>
      <c r="I14" s="300">
        <v>0</v>
      </c>
      <c r="J14" s="301">
        <v>2</v>
      </c>
      <c r="L14" s="188"/>
    </row>
    <row r="15" spans="1:12" ht="12.75">
      <c r="A15" s="297" t="s">
        <v>67</v>
      </c>
      <c r="B15" s="298">
        <v>1</v>
      </c>
      <c r="C15" s="298">
        <v>0</v>
      </c>
      <c r="D15" s="299">
        <v>0</v>
      </c>
      <c r="E15" s="299">
        <v>0</v>
      </c>
      <c r="F15" s="299">
        <v>0</v>
      </c>
      <c r="G15" s="299">
        <v>0</v>
      </c>
      <c r="H15" s="299">
        <v>0</v>
      </c>
      <c r="I15" s="300">
        <v>0</v>
      </c>
      <c r="J15" s="301">
        <v>1</v>
      </c>
      <c r="L15" s="188"/>
    </row>
    <row r="16" spans="1:12" ht="12.75">
      <c r="A16" s="297" t="s">
        <v>72</v>
      </c>
      <c r="B16" s="298">
        <v>7</v>
      </c>
      <c r="C16" s="298">
        <v>0</v>
      </c>
      <c r="D16" s="299">
        <v>0</v>
      </c>
      <c r="E16" s="299">
        <v>0</v>
      </c>
      <c r="F16" s="299">
        <v>0</v>
      </c>
      <c r="G16" s="299">
        <v>0</v>
      </c>
      <c r="H16" s="299">
        <v>0</v>
      </c>
      <c r="I16" s="300">
        <v>1</v>
      </c>
      <c r="J16" s="301">
        <v>6</v>
      </c>
      <c r="L16" s="188"/>
    </row>
    <row r="17" spans="1:12" ht="12.75">
      <c r="A17" s="297" t="s">
        <v>70</v>
      </c>
      <c r="B17" s="298">
        <v>3</v>
      </c>
      <c r="C17" s="298">
        <v>0</v>
      </c>
      <c r="D17" s="299">
        <v>0</v>
      </c>
      <c r="E17" s="299">
        <v>0</v>
      </c>
      <c r="F17" s="299">
        <v>1</v>
      </c>
      <c r="G17" s="299">
        <v>0</v>
      </c>
      <c r="H17" s="299">
        <v>1</v>
      </c>
      <c r="I17" s="300">
        <v>0</v>
      </c>
      <c r="J17" s="301">
        <v>3</v>
      </c>
      <c r="L17" s="188"/>
    </row>
    <row r="18" spans="1:12" ht="12.75">
      <c r="A18" s="297" t="s">
        <v>73</v>
      </c>
      <c r="B18" s="298">
        <v>1</v>
      </c>
      <c r="C18" s="298">
        <v>0</v>
      </c>
      <c r="D18" s="299">
        <v>0</v>
      </c>
      <c r="E18" s="299">
        <v>0</v>
      </c>
      <c r="F18" s="299">
        <v>0</v>
      </c>
      <c r="G18" s="299">
        <v>0</v>
      </c>
      <c r="H18" s="299">
        <v>0</v>
      </c>
      <c r="I18" s="300">
        <v>0</v>
      </c>
      <c r="J18" s="301">
        <v>1</v>
      </c>
      <c r="L18" s="188"/>
    </row>
    <row r="19" spans="1:12" ht="12.75">
      <c r="A19" s="297" t="s">
        <v>74</v>
      </c>
      <c r="B19" s="298">
        <v>1</v>
      </c>
      <c r="C19" s="298">
        <v>0</v>
      </c>
      <c r="D19" s="299">
        <v>0</v>
      </c>
      <c r="E19" s="299">
        <v>0</v>
      </c>
      <c r="F19" s="299">
        <v>0</v>
      </c>
      <c r="G19" s="299">
        <v>0</v>
      </c>
      <c r="H19" s="299">
        <v>0</v>
      </c>
      <c r="I19" s="300">
        <v>0</v>
      </c>
      <c r="J19" s="301">
        <v>1</v>
      </c>
      <c r="L19" s="188"/>
    </row>
    <row r="20" spans="1:12" ht="12.75">
      <c r="A20" s="312" t="s">
        <v>77</v>
      </c>
      <c r="B20" s="298">
        <v>1</v>
      </c>
      <c r="C20" s="298">
        <v>0</v>
      </c>
      <c r="D20" s="299">
        <v>0</v>
      </c>
      <c r="E20" s="299">
        <v>0</v>
      </c>
      <c r="F20" s="299">
        <v>0</v>
      </c>
      <c r="G20" s="299">
        <v>0</v>
      </c>
      <c r="H20" s="299">
        <v>0</v>
      </c>
      <c r="I20" s="300">
        <v>0</v>
      </c>
      <c r="J20" s="301">
        <v>1</v>
      </c>
      <c r="L20" s="188"/>
    </row>
    <row r="21" spans="1:12" ht="12.75">
      <c r="A21" s="297" t="s">
        <v>78</v>
      </c>
      <c r="B21" s="298">
        <v>15</v>
      </c>
      <c r="C21" s="298">
        <v>0</v>
      </c>
      <c r="D21" s="299">
        <v>0</v>
      </c>
      <c r="E21" s="299">
        <v>6</v>
      </c>
      <c r="F21" s="299">
        <v>0</v>
      </c>
      <c r="G21" s="299">
        <v>0</v>
      </c>
      <c r="H21" s="299">
        <v>6</v>
      </c>
      <c r="I21" s="300">
        <v>4</v>
      </c>
      <c r="J21" s="301">
        <v>11</v>
      </c>
      <c r="L21" s="188"/>
    </row>
    <row r="22" spans="1:12" ht="12.75">
      <c r="A22" s="297" t="s">
        <v>79</v>
      </c>
      <c r="B22" s="298">
        <v>8</v>
      </c>
      <c r="C22" s="298">
        <v>1</v>
      </c>
      <c r="D22" s="299">
        <v>0</v>
      </c>
      <c r="E22" s="299">
        <v>0</v>
      </c>
      <c r="F22" s="299">
        <v>0</v>
      </c>
      <c r="G22" s="299">
        <v>0</v>
      </c>
      <c r="H22" s="299">
        <v>0</v>
      </c>
      <c r="I22" s="300">
        <v>0</v>
      </c>
      <c r="J22" s="301">
        <v>9</v>
      </c>
      <c r="L22" s="188"/>
    </row>
    <row r="23" spans="1:12" ht="12.75">
      <c r="A23" s="297" t="s">
        <v>80</v>
      </c>
      <c r="B23" s="298">
        <v>22</v>
      </c>
      <c r="C23" s="298">
        <v>2</v>
      </c>
      <c r="D23" s="299">
        <v>0</v>
      </c>
      <c r="E23" s="299">
        <v>1</v>
      </c>
      <c r="F23" s="299">
        <v>0</v>
      </c>
      <c r="G23" s="299">
        <v>0</v>
      </c>
      <c r="H23" s="299">
        <v>1</v>
      </c>
      <c r="I23" s="300">
        <v>0</v>
      </c>
      <c r="J23" s="301">
        <v>24</v>
      </c>
      <c r="L23" s="188"/>
    </row>
    <row r="24" spans="1:12" ht="12.75">
      <c r="A24" s="297" t="s">
        <v>83</v>
      </c>
      <c r="B24" s="298">
        <v>1</v>
      </c>
      <c r="C24" s="298">
        <v>0</v>
      </c>
      <c r="D24" s="299">
        <v>0</v>
      </c>
      <c r="E24" s="299">
        <v>0</v>
      </c>
      <c r="F24" s="299">
        <v>0</v>
      </c>
      <c r="G24" s="299">
        <v>0</v>
      </c>
      <c r="H24" s="299">
        <v>0</v>
      </c>
      <c r="I24" s="300">
        <v>0</v>
      </c>
      <c r="J24" s="301">
        <v>1</v>
      </c>
      <c r="L24" s="188"/>
    </row>
    <row r="25" spans="1:12" ht="12.75">
      <c r="A25" s="297" t="s">
        <v>85</v>
      </c>
      <c r="B25" s="298">
        <v>2</v>
      </c>
      <c r="C25" s="298">
        <v>0</v>
      </c>
      <c r="D25" s="299">
        <v>0</v>
      </c>
      <c r="E25" s="299">
        <v>0</v>
      </c>
      <c r="F25" s="299">
        <v>0</v>
      </c>
      <c r="G25" s="299">
        <v>0</v>
      </c>
      <c r="H25" s="299">
        <v>0</v>
      </c>
      <c r="I25" s="300">
        <v>0</v>
      </c>
      <c r="J25" s="301">
        <v>2</v>
      </c>
      <c r="L25" s="188"/>
    </row>
    <row r="26" spans="1:12" ht="12.75">
      <c r="A26" s="297" t="s">
        <v>86</v>
      </c>
      <c r="B26" s="298">
        <v>4</v>
      </c>
      <c r="C26" s="298">
        <v>0</v>
      </c>
      <c r="D26" s="299">
        <v>0</v>
      </c>
      <c r="E26" s="299">
        <v>0</v>
      </c>
      <c r="F26" s="299">
        <v>0</v>
      </c>
      <c r="G26" s="299">
        <v>0</v>
      </c>
      <c r="H26" s="299">
        <v>0</v>
      </c>
      <c r="I26" s="300">
        <v>0</v>
      </c>
      <c r="J26" s="301">
        <v>4</v>
      </c>
      <c r="L26" s="188"/>
    </row>
    <row r="27" spans="1:12" ht="12.75">
      <c r="A27" s="297" t="s">
        <v>88</v>
      </c>
      <c r="B27" s="298">
        <v>2</v>
      </c>
      <c r="C27" s="298">
        <v>0</v>
      </c>
      <c r="D27" s="299">
        <v>0</v>
      </c>
      <c r="E27" s="299">
        <v>1</v>
      </c>
      <c r="F27" s="299">
        <v>0</v>
      </c>
      <c r="G27" s="299">
        <v>0</v>
      </c>
      <c r="H27" s="299">
        <v>1</v>
      </c>
      <c r="I27" s="300">
        <v>0</v>
      </c>
      <c r="J27" s="301">
        <v>2</v>
      </c>
      <c r="L27" s="188"/>
    </row>
    <row r="28" spans="1:12" ht="12.75">
      <c r="A28" s="297" t="s">
        <v>198</v>
      </c>
      <c r="B28" s="298">
        <v>6</v>
      </c>
      <c r="C28" s="298">
        <v>0</v>
      </c>
      <c r="D28" s="299">
        <v>0</v>
      </c>
      <c r="E28" s="299">
        <v>0</v>
      </c>
      <c r="F28" s="299">
        <v>0</v>
      </c>
      <c r="G28" s="299">
        <v>0</v>
      </c>
      <c r="H28" s="299">
        <v>0</v>
      </c>
      <c r="I28" s="300">
        <v>0</v>
      </c>
      <c r="J28" s="301">
        <v>6</v>
      </c>
      <c r="L28" s="188"/>
    </row>
    <row r="29" spans="1:12" ht="12.75">
      <c r="A29" s="167" t="s">
        <v>89</v>
      </c>
      <c r="B29" s="290">
        <v>76</v>
      </c>
      <c r="C29" s="290">
        <v>3</v>
      </c>
      <c r="D29" s="290">
        <v>0</v>
      </c>
      <c r="E29" s="290">
        <v>8</v>
      </c>
      <c r="F29" s="290">
        <v>1</v>
      </c>
      <c r="G29" s="290">
        <v>0</v>
      </c>
      <c r="H29" s="290">
        <v>9</v>
      </c>
      <c r="I29" s="290">
        <v>5</v>
      </c>
      <c r="J29" s="290">
        <v>74</v>
      </c>
      <c r="L29" s="188"/>
    </row>
    <row r="30" spans="1:12" ht="12.75">
      <c r="A30" s="297" t="s">
        <v>91</v>
      </c>
      <c r="B30" s="298">
        <v>2</v>
      </c>
      <c r="C30" s="298">
        <v>0</v>
      </c>
      <c r="D30" s="299">
        <v>0</v>
      </c>
      <c r="E30" s="299">
        <v>0</v>
      </c>
      <c r="F30" s="299">
        <v>0</v>
      </c>
      <c r="G30" s="299">
        <v>0</v>
      </c>
      <c r="H30" s="299">
        <v>0</v>
      </c>
      <c r="I30" s="300">
        <v>1</v>
      </c>
      <c r="J30" s="301">
        <v>1</v>
      </c>
      <c r="L30" s="188"/>
    </row>
    <row r="31" spans="1:12" ht="12.75">
      <c r="A31" s="297" t="s">
        <v>142</v>
      </c>
      <c r="B31" s="298">
        <v>1</v>
      </c>
      <c r="C31" s="298">
        <v>0</v>
      </c>
      <c r="D31" s="299">
        <v>0</v>
      </c>
      <c r="E31" s="299">
        <v>0</v>
      </c>
      <c r="F31" s="299">
        <v>0</v>
      </c>
      <c r="G31" s="299">
        <v>0</v>
      </c>
      <c r="H31" s="299">
        <v>0</v>
      </c>
      <c r="I31" s="300">
        <v>0</v>
      </c>
      <c r="J31" s="301">
        <v>1</v>
      </c>
      <c r="L31" s="188"/>
    </row>
    <row r="32" spans="1:12" ht="12.75">
      <c r="A32" s="297" t="s">
        <v>8</v>
      </c>
      <c r="B32" s="298">
        <v>1</v>
      </c>
      <c r="C32" s="298">
        <v>0</v>
      </c>
      <c r="D32" s="299">
        <v>0</v>
      </c>
      <c r="E32" s="299">
        <v>0</v>
      </c>
      <c r="F32" s="299">
        <v>0</v>
      </c>
      <c r="G32" s="299">
        <v>0</v>
      </c>
      <c r="H32" s="299">
        <v>0</v>
      </c>
      <c r="I32" s="300">
        <v>0</v>
      </c>
      <c r="J32" s="301">
        <v>1</v>
      </c>
      <c r="L32" s="188"/>
    </row>
    <row r="33" spans="1:12" ht="12.75">
      <c r="A33" s="297" t="s">
        <v>196</v>
      </c>
      <c r="B33" s="298">
        <v>2</v>
      </c>
      <c r="C33" s="298">
        <v>0</v>
      </c>
      <c r="D33" s="299">
        <v>0</v>
      </c>
      <c r="E33" s="299">
        <v>0</v>
      </c>
      <c r="F33" s="299">
        <v>0</v>
      </c>
      <c r="G33" s="299">
        <v>0</v>
      </c>
      <c r="H33" s="299">
        <v>0</v>
      </c>
      <c r="I33" s="300">
        <v>1</v>
      </c>
      <c r="J33" s="301">
        <v>1</v>
      </c>
      <c r="L33" s="188"/>
    </row>
    <row r="34" spans="1:12" ht="12.75">
      <c r="A34" s="297" t="s">
        <v>94</v>
      </c>
      <c r="B34" s="298">
        <v>4</v>
      </c>
      <c r="C34" s="298">
        <v>1</v>
      </c>
      <c r="D34" s="299">
        <v>0</v>
      </c>
      <c r="E34" s="299">
        <v>0</v>
      </c>
      <c r="F34" s="299">
        <v>0</v>
      </c>
      <c r="G34" s="299">
        <v>0</v>
      </c>
      <c r="H34" s="299">
        <v>0</v>
      </c>
      <c r="I34" s="300">
        <v>1</v>
      </c>
      <c r="J34" s="301">
        <v>4</v>
      </c>
      <c r="L34" s="188"/>
    </row>
    <row r="35" spans="1:12" ht="12.75">
      <c r="A35" s="297" t="s">
        <v>97</v>
      </c>
      <c r="B35" s="298">
        <v>1</v>
      </c>
      <c r="C35" s="298">
        <v>0</v>
      </c>
      <c r="D35" s="299">
        <v>0</v>
      </c>
      <c r="E35" s="299">
        <v>0</v>
      </c>
      <c r="F35" s="299">
        <v>0</v>
      </c>
      <c r="G35" s="299">
        <v>0</v>
      </c>
      <c r="H35" s="299">
        <v>0</v>
      </c>
      <c r="I35" s="300">
        <v>0</v>
      </c>
      <c r="J35" s="301">
        <v>1</v>
      </c>
      <c r="L35" s="188"/>
    </row>
    <row r="36" spans="1:12" ht="12.75">
      <c r="A36" s="297" t="s">
        <v>19</v>
      </c>
      <c r="B36" s="298">
        <v>0</v>
      </c>
      <c r="C36" s="298">
        <v>1</v>
      </c>
      <c r="D36" s="299">
        <v>0</v>
      </c>
      <c r="E36" s="299">
        <v>0</v>
      </c>
      <c r="F36" s="299">
        <v>0</v>
      </c>
      <c r="G36" s="299">
        <v>0</v>
      </c>
      <c r="H36" s="299">
        <v>0</v>
      </c>
      <c r="I36" s="300">
        <v>0</v>
      </c>
      <c r="J36" s="301">
        <v>1</v>
      </c>
      <c r="L36" s="188"/>
    </row>
    <row r="37" spans="1:12" ht="12.75">
      <c r="A37" s="167" t="s">
        <v>98</v>
      </c>
      <c r="B37" s="290">
        <v>11</v>
      </c>
      <c r="C37" s="290">
        <v>2</v>
      </c>
      <c r="D37" s="290">
        <v>0</v>
      </c>
      <c r="E37" s="290">
        <v>0</v>
      </c>
      <c r="F37" s="290">
        <v>0</v>
      </c>
      <c r="G37" s="290">
        <v>0</v>
      </c>
      <c r="H37" s="290">
        <v>0</v>
      </c>
      <c r="I37" s="290">
        <v>3</v>
      </c>
      <c r="J37" s="290">
        <v>10</v>
      </c>
      <c r="L37" s="188"/>
    </row>
    <row r="38" spans="1:13" ht="12.75">
      <c r="A38" s="302" t="s">
        <v>197</v>
      </c>
      <c r="B38" s="298">
        <v>4</v>
      </c>
      <c r="C38" s="298">
        <v>0</v>
      </c>
      <c r="D38" s="299">
        <v>0</v>
      </c>
      <c r="E38" s="299">
        <v>0</v>
      </c>
      <c r="F38" s="299">
        <v>0</v>
      </c>
      <c r="G38" s="299">
        <v>0</v>
      </c>
      <c r="H38" s="299">
        <v>0</v>
      </c>
      <c r="I38" s="300">
        <v>0</v>
      </c>
      <c r="J38" s="301">
        <v>4</v>
      </c>
      <c r="L38" s="188"/>
      <c r="M38" s="188"/>
    </row>
    <row r="39" spans="1:12" ht="12.75">
      <c r="A39" s="168" t="s">
        <v>111</v>
      </c>
      <c r="B39" s="157">
        <v>170</v>
      </c>
      <c r="C39" s="157">
        <v>9</v>
      </c>
      <c r="D39" s="157">
        <v>1</v>
      </c>
      <c r="E39" s="157">
        <v>11</v>
      </c>
      <c r="F39" s="157">
        <v>1</v>
      </c>
      <c r="G39" s="157">
        <v>0</v>
      </c>
      <c r="H39" s="157">
        <v>13</v>
      </c>
      <c r="I39" s="157">
        <v>17</v>
      </c>
      <c r="J39" s="157">
        <v>162</v>
      </c>
      <c r="L39" s="188"/>
    </row>
    <row r="40" spans="1:10" ht="31.5" customHeight="1">
      <c r="A40" s="487" t="s">
        <v>206</v>
      </c>
      <c r="B40" s="488"/>
      <c r="C40" s="488"/>
      <c r="D40" s="488"/>
      <c r="E40" s="488"/>
      <c r="F40" s="488"/>
      <c r="G40" s="488"/>
      <c r="H40" s="488"/>
      <c r="I40" s="488"/>
      <c r="J40" s="488"/>
    </row>
    <row r="41" spans="1:10" ht="10.5" customHeight="1">
      <c r="A41" s="487" t="s">
        <v>179</v>
      </c>
      <c r="B41" s="489"/>
      <c r="C41" s="489"/>
      <c r="D41" s="489"/>
      <c r="E41" s="489"/>
      <c r="F41" s="489"/>
      <c r="G41" s="489"/>
      <c r="H41" s="489"/>
      <c r="I41" s="489"/>
      <c r="J41" s="489"/>
    </row>
    <row r="42" spans="1:10" ht="9" customHeight="1">
      <c r="A42" s="490" t="s">
        <v>207</v>
      </c>
      <c r="B42" s="490"/>
      <c r="C42" s="490"/>
      <c r="D42" s="490"/>
      <c r="E42" s="490"/>
      <c r="F42" s="490"/>
      <c r="G42" s="490"/>
      <c r="H42" s="490"/>
      <c r="I42" s="490"/>
      <c r="J42" s="490"/>
    </row>
    <row r="43" spans="1:10" ht="10.5" customHeight="1">
      <c r="A43" s="487" t="s">
        <v>180</v>
      </c>
      <c r="B43" s="487"/>
      <c r="C43" s="487"/>
      <c r="D43" s="487"/>
      <c r="E43" s="487"/>
      <c r="F43" s="487"/>
      <c r="G43" s="487"/>
      <c r="H43" s="487"/>
      <c r="I43" s="487"/>
      <c r="J43" s="487"/>
    </row>
    <row r="44" ht="12" customHeight="1"/>
    <row r="45" ht="8.25" customHeight="1"/>
    <row r="46" spans="1:10" ht="43.5" customHeight="1">
      <c r="A46" s="484" t="s">
        <v>168</v>
      </c>
      <c r="B46" s="485"/>
      <c r="C46" s="485"/>
      <c r="D46" s="485"/>
      <c r="E46" s="485"/>
      <c r="F46" s="485"/>
      <c r="G46" s="485"/>
      <c r="H46" s="485"/>
      <c r="I46" s="485"/>
      <c r="J46" s="486"/>
    </row>
    <row r="47" spans="1:10" ht="13.5" customHeight="1">
      <c r="A47" s="476" t="str">
        <f>Nastavení!B6</f>
        <v>August 2010</v>
      </c>
      <c r="B47" s="477"/>
      <c r="C47" s="477"/>
      <c r="D47" s="477"/>
      <c r="E47" s="477"/>
      <c r="F47" s="477"/>
      <c r="G47" s="477"/>
      <c r="H47" s="477"/>
      <c r="I47" s="477"/>
      <c r="J47" s="477"/>
    </row>
    <row r="48" spans="1:10" ht="11.25" customHeight="1">
      <c r="A48" s="150"/>
      <c r="B48" s="151"/>
      <c r="C48" s="151"/>
      <c r="D48" s="151"/>
      <c r="E48" s="151"/>
      <c r="F48" s="151"/>
      <c r="G48" s="151"/>
      <c r="H48" s="151"/>
      <c r="I48" s="151"/>
      <c r="J48" s="201" t="s">
        <v>48</v>
      </c>
    </row>
    <row r="49" spans="1:10" ht="100.5" customHeight="1">
      <c r="A49" s="281" t="s">
        <v>160</v>
      </c>
      <c r="B49" s="282" t="str">
        <f>CONCATENATE("Number of cassation complains filed by the MoI up to  ",DAY(Nastavení!B2),".",MONTH(Nastavení!B2),".",YEAR(Nastavení!B2),"*")</f>
        <v>Number of cassation complains filed by the MoI up to  1.8.2010*</v>
      </c>
      <c r="C49" s="166" t="s">
        <v>153</v>
      </c>
      <c r="D49" s="166" t="s">
        <v>154</v>
      </c>
      <c r="E49" s="166" t="s">
        <v>155</v>
      </c>
      <c r="F49" s="166" t="s">
        <v>144</v>
      </c>
      <c r="G49" s="166" t="s">
        <v>190</v>
      </c>
      <c r="H49" s="166" t="s">
        <v>181</v>
      </c>
      <c r="I49" s="166" t="s">
        <v>189</v>
      </c>
      <c r="J49" s="166" t="str">
        <f>CONCATENATE("Number of cassation complains filed by the MoI up to  ",DAY(Nastavení!B3),".",MONTH(Nastavení!B3),".",YEAR(Nastavení!B3),"*")</f>
        <v>Number of cassation complains filed by the MoI up to  31.8.2010*</v>
      </c>
    </row>
    <row r="50" spans="1:10" ht="12.75">
      <c r="A50" s="313" t="s">
        <v>55</v>
      </c>
      <c r="B50" s="304">
        <v>8</v>
      </c>
      <c r="C50" s="304">
        <v>0</v>
      </c>
      <c r="D50" s="305">
        <v>0</v>
      </c>
      <c r="E50" s="305">
        <v>0</v>
      </c>
      <c r="F50" s="305">
        <v>0</v>
      </c>
      <c r="G50" s="305">
        <v>0</v>
      </c>
      <c r="H50" s="305">
        <v>0</v>
      </c>
      <c r="I50" s="305">
        <v>0</v>
      </c>
      <c r="J50" s="306">
        <v>8</v>
      </c>
    </row>
    <row r="51" spans="1:10" ht="13.5" customHeight="1">
      <c r="A51" s="313" t="s">
        <v>59</v>
      </c>
      <c r="B51" s="304">
        <v>0</v>
      </c>
      <c r="C51" s="304">
        <v>1</v>
      </c>
      <c r="D51" s="305">
        <v>0</v>
      </c>
      <c r="E51" s="305">
        <v>0</v>
      </c>
      <c r="F51" s="305">
        <v>0</v>
      </c>
      <c r="G51" s="305">
        <v>0</v>
      </c>
      <c r="H51" s="305">
        <v>0</v>
      </c>
      <c r="I51" s="305">
        <v>0</v>
      </c>
      <c r="J51" s="306">
        <v>1</v>
      </c>
    </row>
    <row r="52" spans="1:10" ht="13.5" customHeight="1">
      <c r="A52" s="313" t="s">
        <v>61</v>
      </c>
      <c r="B52" s="304">
        <v>1</v>
      </c>
      <c r="C52" s="304">
        <v>0</v>
      </c>
      <c r="D52" s="305">
        <v>0</v>
      </c>
      <c r="E52" s="305">
        <v>0</v>
      </c>
      <c r="F52" s="305">
        <v>0</v>
      </c>
      <c r="G52" s="305">
        <v>0</v>
      </c>
      <c r="H52" s="305">
        <v>0</v>
      </c>
      <c r="I52" s="305">
        <v>0</v>
      </c>
      <c r="J52" s="306">
        <v>1</v>
      </c>
    </row>
    <row r="53" spans="1:10" ht="13.5" customHeight="1">
      <c r="A53" s="313" t="s">
        <v>194</v>
      </c>
      <c r="B53" s="304">
        <v>2</v>
      </c>
      <c r="C53" s="304">
        <v>0</v>
      </c>
      <c r="D53" s="305">
        <v>0</v>
      </c>
      <c r="E53" s="305">
        <v>0</v>
      </c>
      <c r="F53" s="305">
        <v>0</v>
      </c>
      <c r="G53" s="305">
        <v>0</v>
      </c>
      <c r="H53" s="305">
        <v>0</v>
      </c>
      <c r="I53" s="305">
        <v>0</v>
      </c>
      <c r="J53" s="306">
        <v>2</v>
      </c>
    </row>
    <row r="54" spans="1:10" ht="12.75">
      <c r="A54" s="313" t="s">
        <v>64</v>
      </c>
      <c r="B54" s="304">
        <v>12</v>
      </c>
      <c r="C54" s="304">
        <v>1</v>
      </c>
      <c r="D54" s="305">
        <v>0</v>
      </c>
      <c r="E54" s="305">
        <v>0</v>
      </c>
      <c r="F54" s="305">
        <v>0</v>
      </c>
      <c r="G54" s="305">
        <v>0</v>
      </c>
      <c r="H54" s="305">
        <v>0</v>
      </c>
      <c r="I54" s="305">
        <v>0</v>
      </c>
      <c r="J54" s="306">
        <v>13</v>
      </c>
    </row>
    <row r="55" spans="1:10" ht="12.75">
      <c r="A55" s="288" t="s">
        <v>65</v>
      </c>
      <c r="B55" s="289">
        <v>23</v>
      </c>
      <c r="C55" s="290">
        <v>2</v>
      </c>
      <c r="D55" s="307">
        <v>0</v>
      </c>
      <c r="E55" s="307">
        <v>0</v>
      </c>
      <c r="F55" s="307">
        <v>0</v>
      </c>
      <c r="G55" s="307">
        <v>0</v>
      </c>
      <c r="H55" s="308">
        <v>0</v>
      </c>
      <c r="I55" s="290">
        <v>0</v>
      </c>
      <c r="J55" s="290">
        <v>25</v>
      </c>
    </row>
    <row r="56" spans="1:10" ht="12.75">
      <c r="A56" s="313" t="s">
        <v>67</v>
      </c>
      <c r="B56" s="304">
        <v>1</v>
      </c>
      <c r="C56" s="304">
        <v>0</v>
      </c>
      <c r="D56" s="305">
        <v>0</v>
      </c>
      <c r="E56" s="305">
        <v>0</v>
      </c>
      <c r="F56" s="305">
        <v>0</v>
      </c>
      <c r="G56" s="305">
        <v>0</v>
      </c>
      <c r="H56" s="305">
        <v>0</v>
      </c>
      <c r="I56" s="305">
        <v>0</v>
      </c>
      <c r="J56" s="306">
        <v>1</v>
      </c>
    </row>
    <row r="57" spans="1:10" ht="12.75">
      <c r="A57" s="303" t="s">
        <v>70</v>
      </c>
      <c r="B57" s="304">
        <v>1</v>
      </c>
      <c r="C57" s="304">
        <v>0</v>
      </c>
      <c r="D57" s="305">
        <v>0</v>
      </c>
      <c r="E57" s="305">
        <v>0</v>
      </c>
      <c r="F57" s="305">
        <v>0</v>
      </c>
      <c r="G57" s="305">
        <v>0</v>
      </c>
      <c r="H57" s="305">
        <v>0</v>
      </c>
      <c r="I57" s="305">
        <v>0</v>
      </c>
      <c r="J57" s="306">
        <v>1</v>
      </c>
    </row>
    <row r="58" spans="1:10" ht="12.75">
      <c r="A58" s="303" t="s">
        <v>79</v>
      </c>
      <c r="B58" s="304">
        <v>2</v>
      </c>
      <c r="C58" s="304">
        <v>1</v>
      </c>
      <c r="D58" s="305">
        <v>0</v>
      </c>
      <c r="E58" s="305">
        <v>0</v>
      </c>
      <c r="F58" s="305">
        <v>0</v>
      </c>
      <c r="G58" s="305">
        <v>0</v>
      </c>
      <c r="H58" s="305">
        <v>0</v>
      </c>
      <c r="I58" s="305">
        <v>0</v>
      </c>
      <c r="J58" s="306">
        <v>3</v>
      </c>
    </row>
    <row r="59" spans="1:10" ht="12.75">
      <c r="A59" s="303" t="s">
        <v>80</v>
      </c>
      <c r="B59" s="304">
        <v>5</v>
      </c>
      <c r="C59" s="304">
        <v>0</v>
      </c>
      <c r="D59" s="305">
        <v>0</v>
      </c>
      <c r="E59" s="305">
        <v>0</v>
      </c>
      <c r="F59" s="305">
        <v>0</v>
      </c>
      <c r="G59" s="305">
        <v>0</v>
      </c>
      <c r="H59" s="305">
        <v>0</v>
      </c>
      <c r="I59" s="305">
        <v>0</v>
      </c>
      <c r="J59" s="306">
        <v>5</v>
      </c>
    </row>
    <row r="60" spans="1:10" ht="12.75">
      <c r="A60" s="303" t="s">
        <v>71</v>
      </c>
      <c r="B60" s="304">
        <v>1</v>
      </c>
      <c r="C60" s="304">
        <v>0</v>
      </c>
      <c r="D60" s="305">
        <v>0</v>
      </c>
      <c r="E60" s="305">
        <v>0</v>
      </c>
      <c r="F60" s="305">
        <v>0</v>
      </c>
      <c r="G60" s="305">
        <v>0</v>
      </c>
      <c r="H60" s="305">
        <v>0</v>
      </c>
      <c r="I60" s="305">
        <v>0</v>
      </c>
      <c r="J60" s="306">
        <v>1</v>
      </c>
    </row>
    <row r="61" spans="1:10" ht="12.75">
      <c r="A61" s="303" t="s">
        <v>85</v>
      </c>
      <c r="B61" s="304">
        <v>3</v>
      </c>
      <c r="C61" s="304">
        <v>0</v>
      </c>
      <c r="D61" s="305">
        <v>0</v>
      </c>
      <c r="E61" s="305">
        <v>0</v>
      </c>
      <c r="F61" s="305">
        <v>0</v>
      </c>
      <c r="G61" s="305">
        <v>0</v>
      </c>
      <c r="H61" s="305">
        <v>0</v>
      </c>
      <c r="I61" s="305">
        <v>0</v>
      </c>
      <c r="J61" s="306">
        <v>3</v>
      </c>
    </row>
    <row r="62" spans="1:10" ht="12.75">
      <c r="A62" s="303" t="s">
        <v>86</v>
      </c>
      <c r="B62" s="304">
        <v>6</v>
      </c>
      <c r="C62" s="304">
        <v>0</v>
      </c>
      <c r="D62" s="305">
        <v>0</v>
      </c>
      <c r="E62" s="305">
        <v>0</v>
      </c>
      <c r="F62" s="305">
        <v>0</v>
      </c>
      <c r="G62" s="305">
        <v>0</v>
      </c>
      <c r="H62" s="305">
        <v>0</v>
      </c>
      <c r="I62" s="305">
        <v>0</v>
      </c>
      <c r="J62" s="306">
        <v>6</v>
      </c>
    </row>
    <row r="63" spans="1:10" ht="12.75">
      <c r="A63" s="303" t="s">
        <v>88</v>
      </c>
      <c r="B63" s="304">
        <v>1</v>
      </c>
      <c r="C63" s="304">
        <v>0</v>
      </c>
      <c r="D63" s="305">
        <v>0</v>
      </c>
      <c r="E63" s="305">
        <v>0</v>
      </c>
      <c r="F63" s="305">
        <v>0</v>
      </c>
      <c r="G63" s="305">
        <v>0</v>
      </c>
      <c r="H63" s="305">
        <v>0</v>
      </c>
      <c r="I63" s="305">
        <v>0</v>
      </c>
      <c r="J63" s="306">
        <v>1</v>
      </c>
    </row>
    <row r="64" spans="1:10" ht="12.75">
      <c r="A64" s="313" t="s">
        <v>198</v>
      </c>
      <c r="B64" s="304">
        <v>1</v>
      </c>
      <c r="C64" s="304">
        <v>1</v>
      </c>
      <c r="D64" s="305">
        <v>0</v>
      </c>
      <c r="E64" s="305">
        <v>0</v>
      </c>
      <c r="F64" s="305">
        <v>0</v>
      </c>
      <c r="G64" s="305">
        <v>0</v>
      </c>
      <c r="H64" s="305">
        <v>0</v>
      </c>
      <c r="I64" s="305">
        <v>0</v>
      </c>
      <c r="J64" s="306">
        <v>2</v>
      </c>
    </row>
    <row r="65" spans="1:10" ht="12.75">
      <c r="A65" s="288" t="s">
        <v>89</v>
      </c>
      <c r="B65" s="289">
        <v>21</v>
      </c>
      <c r="C65" s="290">
        <v>2</v>
      </c>
      <c r="D65" s="307">
        <v>0</v>
      </c>
      <c r="E65" s="307">
        <v>0</v>
      </c>
      <c r="F65" s="307">
        <v>0</v>
      </c>
      <c r="G65" s="307">
        <v>0</v>
      </c>
      <c r="H65" s="308">
        <v>0</v>
      </c>
      <c r="I65" s="290">
        <v>0</v>
      </c>
      <c r="J65" s="290">
        <v>23</v>
      </c>
    </row>
    <row r="66" spans="1:10" ht="12.75">
      <c r="A66" s="303" t="s">
        <v>46</v>
      </c>
      <c r="B66" s="304">
        <v>1</v>
      </c>
      <c r="C66" s="304">
        <v>0</v>
      </c>
      <c r="D66" s="305">
        <v>0</v>
      </c>
      <c r="E66" s="305">
        <v>0</v>
      </c>
      <c r="F66" s="305">
        <v>0</v>
      </c>
      <c r="G66" s="305">
        <v>0</v>
      </c>
      <c r="H66" s="305">
        <v>0</v>
      </c>
      <c r="I66" s="305">
        <v>0</v>
      </c>
      <c r="J66" s="306">
        <v>1</v>
      </c>
    </row>
    <row r="67" spans="1:10" ht="12.75">
      <c r="A67" s="303" t="s">
        <v>51</v>
      </c>
      <c r="B67" s="304">
        <v>1</v>
      </c>
      <c r="C67" s="304">
        <v>0</v>
      </c>
      <c r="D67" s="305">
        <v>0</v>
      </c>
      <c r="E67" s="305">
        <v>0</v>
      </c>
      <c r="F67" s="305">
        <v>0</v>
      </c>
      <c r="G67" s="305">
        <v>0</v>
      </c>
      <c r="H67" s="305">
        <v>0</v>
      </c>
      <c r="I67" s="305">
        <v>0</v>
      </c>
      <c r="J67" s="306">
        <v>1</v>
      </c>
    </row>
    <row r="68" spans="1:10" ht="12.75">
      <c r="A68" s="303" t="s">
        <v>94</v>
      </c>
      <c r="B68" s="304">
        <v>1</v>
      </c>
      <c r="C68" s="304">
        <v>1</v>
      </c>
      <c r="D68" s="305">
        <v>0</v>
      </c>
      <c r="E68" s="305">
        <v>0</v>
      </c>
      <c r="F68" s="305">
        <v>0</v>
      </c>
      <c r="G68" s="305">
        <v>0</v>
      </c>
      <c r="H68" s="305">
        <v>0</v>
      </c>
      <c r="I68" s="305">
        <v>0</v>
      </c>
      <c r="J68" s="306">
        <v>2</v>
      </c>
    </row>
    <row r="69" spans="1:10" ht="12.75">
      <c r="A69" s="303" t="s">
        <v>19</v>
      </c>
      <c r="B69" s="304">
        <v>1</v>
      </c>
      <c r="C69" s="304">
        <v>0</v>
      </c>
      <c r="D69" s="305">
        <v>0</v>
      </c>
      <c r="E69" s="305">
        <v>0</v>
      </c>
      <c r="F69" s="305">
        <v>0</v>
      </c>
      <c r="G69" s="305">
        <v>0</v>
      </c>
      <c r="H69" s="305">
        <v>0</v>
      </c>
      <c r="I69" s="305">
        <v>0</v>
      </c>
      <c r="J69" s="306">
        <v>1</v>
      </c>
    </row>
    <row r="70" spans="1:10" ht="12.75">
      <c r="A70" s="288" t="s">
        <v>98</v>
      </c>
      <c r="B70" s="289">
        <v>4</v>
      </c>
      <c r="C70" s="290">
        <v>1</v>
      </c>
      <c r="D70" s="307">
        <v>0</v>
      </c>
      <c r="E70" s="307">
        <v>0</v>
      </c>
      <c r="F70" s="307">
        <v>0</v>
      </c>
      <c r="G70" s="307">
        <v>0</v>
      </c>
      <c r="H70" s="308">
        <v>0</v>
      </c>
      <c r="I70" s="290">
        <v>0</v>
      </c>
      <c r="J70" s="290">
        <v>5</v>
      </c>
    </row>
    <row r="71" spans="1:10" ht="12.75">
      <c r="A71" s="303" t="s">
        <v>197</v>
      </c>
      <c r="B71" s="304">
        <v>2</v>
      </c>
      <c r="C71" s="304">
        <v>0</v>
      </c>
      <c r="D71" s="305">
        <v>0</v>
      </c>
      <c r="E71" s="305">
        <v>0</v>
      </c>
      <c r="F71" s="305">
        <v>0</v>
      </c>
      <c r="G71" s="305">
        <v>0</v>
      </c>
      <c r="H71" s="305">
        <v>0</v>
      </c>
      <c r="I71" s="305">
        <v>0</v>
      </c>
      <c r="J71" s="306">
        <v>2</v>
      </c>
    </row>
    <row r="72" spans="1:10" ht="12.75">
      <c r="A72" s="156" t="s">
        <v>111</v>
      </c>
      <c r="B72" s="157">
        <v>50</v>
      </c>
      <c r="C72" s="157">
        <v>5</v>
      </c>
      <c r="D72" s="157">
        <v>0</v>
      </c>
      <c r="E72" s="157">
        <v>0</v>
      </c>
      <c r="F72" s="157">
        <v>0</v>
      </c>
      <c r="G72" s="157">
        <v>0</v>
      </c>
      <c r="H72" s="157">
        <v>0</v>
      </c>
      <c r="I72" s="157">
        <v>0</v>
      </c>
      <c r="J72" s="157">
        <v>55</v>
      </c>
    </row>
    <row r="73" spans="1:6" ht="12.75">
      <c r="A73" s="475" t="s">
        <v>152</v>
      </c>
      <c r="B73" s="475"/>
      <c r="C73" s="475"/>
      <c r="D73" s="475"/>
      <c r="E73" s="475"/>
      <c r="F73" s="475"/>
    </row>
    <row r="76" spans="2:10" ht="12.75">
      <c r="B76" s="188"/>
      <c r="C76" s="188"/>
      <c r="D76" s="188"/>
      <c r="E76" s="188"/>
      <c r="F76" s="188"/>
      <c r="G76" s="188"/>
      <c r="H76" s="188"/>
      <c r="I76" s="188"/>
      <c r="J76" s="188"/>
    </row>
    <row r="77" spans="2:10" ht="12.75">
      <c r="B77" s="188"/>
      <c r="C77" s="188"/>
      <c r="D77" s="188"/>
      <c r="E77" s="188"/>
      <c r="F77" s="188"/>
      <c r="G77" s="188"/>
      <c r="H77" s="188"/>
      <c r="I77" s="188"/>
      <c r="J77" s="188"/>
    </row>
  </sheetData>
  <mergeCells count="9">
    <mergeCell ref="A73:F73"/>
    <mergeCell ref="A47:J47"/>
    <mergeCell ref="A1:J1"/>
    <mergeCell ref="A2:J2"/>
    <mergeCell ref="A46:J46"/>
    <mergeCell ref="A40:J40"/>
    <mergeCell ref="A41:J41"/>
    <mergeCell ref="A42:J42"/>
    <mergeCell ref="A43:J43"/>
  </mergeCells>
  <printOptions/>
  <pageMargins left="0.2755905511811024" right="0.1968503937007874" top="0.3937007874015748" bottom="0.3937007874015748" header="0.15748031496062992" footer="0.15748031496062992"/>
  <pageSetup horizontalDpi="600" verticalDpi="600" orientation="portrait" paperSize="9" r:id="rId1"/>
  <headerFooter alignWithMargins="0">
    <oddFooter>&amp;CPage &amp;P</oddFooter>
  </headerFooter>
  <rowBreaks count="1" manualBreakCount="1">
    <brk id="45" max="9" man="1"/>
  </rowBreaks>
</worksheet>
</file>

<file path=xl/worksheets/sheet14.xml><?xml version="1.0" encoding="utf-8"?>
<worksheet xmlns="http://schemas.openxmlformats.org/spreadsheetml/2006/main" xmlns:r="http://schemas.openxmlformats.org/officeDocument/2006/relationships">
  <dimension ref="A2:A14"/>
  <sheetViews>
    <sheetView view="pageBreakPreview" zoomScale="115" zoomScaleSheetLayoutView="115" workbookViewId="0" topLeftCell="A1">
      <selection activeCell="G14" sqref="G14"/>
    </sheetView>
  </sheetViews>
  <sheetFormatPr defaultColWidth="9.140625" defaultRowHeight="12.75"/>
  <cols>
    <col min="1" max="1" width="90.421875" style="66" bestFit="1" customWidth="1"/>
  </cols>
  <sheetData>
    <row r="2" ht="23.25">
      <c r="A2" s="68" t="s">
        <v>137</v>
      </c>
    </row>
    <row r="3" ht="20.25">
      <c r="A3" s="69" t="s">
        <v>138</v>
      </c>
    </row>
    <row r="4" ht="12.75">
      <c r="A4" s="67" t="s">
        <v>139</v>
      </c>
    </row>
    <row r="5" ht="12.75">
      <c r="A5" s="67" t="s">
        <v>13</v>
      </c>
    </row>
    <row r="6" ht="12.75">
      <c r="A6" s="67" t="s">
        <v>14</v>
      </c>
    </row>
    <row r="7" ht="12.75">
      <c r="A7" s="67" t="s">
        <v>15</v>
      </c>
    </row>
    <row r="8" ht="12.75">
      <c r="A8" s="67" t="s">
        <v>16</v>
      </c>
    </row>
    <row r="9" ht="12.75">
      <c r="A9" s="65"/>
    </row>
    <row r="10" ht="12.75">
      <c r="A10" s="67" t="str">
        <f>CONCATENATE("Data extracted on ",DAY(Nastavení!B5),".",MONTH(Nastavení!B5),".",YEAR(Nastavení!B5))</f>
        <v>Data extracted on 9.9.2010</v>
      </c>
    </row>
    <row r="11" ht="12.75">
      <c r="A11" s="65"/>
    </row>
    <row r="12" ht="12.75">
      <c r="A12" s="65"/>
    </row>
    <row r="13" ht="12.75">
      <c r="A13" s="65"/>
    </row>
    <row r="14" ht="12.75">
      <c r="A14" s="65"/>
    </row>
  </sheetData>
  <sheetProtection/>
  <printOptions/>
  <pageMargins left="1" right="0.1968503937007874" top="0.3937007874015748" bottom="0.3937007874015748" header="0.15748031496062992" footer="0.15748031496062992"/>
  <pageSetup horizontalDpi="600" verticalDpi="600" orientation="portrait" paperSize="9" scale="90"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F14"/>
  <sheetViews>
    <sheetView tabSelected="1" view="pageBreakPreview" zoomScale="75" zoomScaleNormal="75" zoomScaleSheetLayoutView="75" workbookViewId="0" topLeftCell="A1">
      <selection activeCell="L6" sqref="L6"/>
    </sheetView>
  </sheetViews>
  <sheetFormatPr defaultColWidth="9.140625" defaultRowHeight="12.75"/>
  <cols>
    <col min="1" max="1" width="19.7109375" style="111" customWidth="1"/>
    <col min="2" max="2" width="63.28125" style="114" customWidth="1"/>
    <col min="3" max="3" width="19.7109375" style="114" customWidth="1"/>
    <col min="4" max="16384" width="9.140625" style="114" customWidth="1"/>
  </cols>
  <sheetData>
    <row r="1" spans="2:6" ht="39.75" customHeight="1">
      <c r="B1" s="112"/>
      <c r="C1" s="113"/>
      <c r="D1" s="113"/>
      <c r="E1" s="113"/>
      <c r="F1" s="113"/>
    </row>
    <row r="2" spans="1:6" ht="19.5" customHeight="1">
      <c r="A2" s="115"/>
      <c r="B2" s="116"/>
      <c r="C2" s="113"/>
      <c r="D2" s="113"/>
      <c r="E2" s="113"/>
      <c r="F2" s="113"/>
    </row>
    <row r="3" ht="12.75" customHeight="1">
      <c r="B3" s="117"/>
    </row>
    <row r="4" ht="57" customHeight="1">
      <c r="B4" s="118"/>
    </row>
    <row r="5" ht="22.5" customHeight="1"/>
    <row r="6" spans="1:3" ht="57.75" customHeight="1">
      <c r="A6" s="378" t="s">
        <v>138</v>
      </c>
      <c r="B6" s="379"/>
      <c r="C6" s="380"/>
    </row>
    <row r="7" spans="1:3" s="119" customFormat="1" ht="63" customHeight="1">
      <c r="A7" s="381" t="s">
        <v>140</v>
      </c>
      <c r="B7" s="382"/>
      <c r="C7" s="383"/>
    </row>
    <row r="8" spans="2:3" ht="51.75" customHeight="1">
      <c r="B8" s="111"/>
      <c r="C8" s="111"/>
    </row>
    <row r="9" spans="1:3" ht="63.75" customHeight="1">
      <c r="A9" s="384" t="s">
        <v>173</v>
      </c>
      <c r="B9" s="385"/>
      <c r="C9" s="386"/>
    </row>
    <row r="10" spans="2:3" ht="14.25" customHeight="1">
      <c r="B10" s="120"/>
      <c r="C10" s="121"/>
    </row>
    <row r="11" spans="2:4" ht="72" customHeight="1">
      <c r="B11" s="122"/>
      <c r="C11" s="121"/>
      <c r="D11" s="123"/>
    </row>
    <row r="12" spans="2:4" ht="24.75" customHeight="1">
      <c r="B12" s="121"/>
      <c r="C12" s="121"/>
      <c r="D12" s="123"/>
    </row>
    <row r="13" spans="1:3" ht="51.75" customHeight="1">
      <c r="A13" s="381" t="s">
        <v>141</v>
      </c>
      <c r="B13" s="382"/>
      <c r="C13" s="383"/>
    </row>
    <row r="14" ht="31.5" customHeight="1">
      <c r="B14" s="191" t="str">
        <f>Nastavení!B6</f>
        <v>August 2010</v>
      </c>
    </row>
    <row r="15" ht="257.25" customHeight="1"/>
  </sheetData>
  <sheetProtection/>
  <mergeCells count="4">
    <mergeCell ref="A6:C6"/>
    <mergeCell ref="A7:C7"/>
    <mergeCell ref="A13:C13"/>
    <mergeCell ref="A9:C9"/>
  </mergeCells>
  <printOptions/>
  <pageMargins left="0.2755905511811024" right="0.1968503937007874" top="0.3937007874015748" bottom="0.3937007874015748" header="0.15748031496062992" footer="0.15748031496062992"/>
  <pageSetup horizontalDpi="600" verticalDpi="600" orientation="portrait" paperSize="9" scale="90" r:id="rId5"/>
  <drawing r:id="rId4"/>
  <legacyDrawing r:id="rId3"/>
  <oleObjects>
    <oleObject progId="Word.Document.8" shapeId="1188128" r:id="rId1"/>
    <oleObject progId="Word.Document.8" shapeId="1350984" r:id="rId2"/>
  </oleObjects>
</worksheet>
</file>

<file path=xl/worksheets/sheet3.xml><?xml version="1.0" encoding="utf-8"?>
<worksheet xmlns="http://schemas.openxmlformats.org/spreadsheetml/2006/main" xmlns:r="http://schemas.openxmlformats.org/officeDocument/2006/relationships">
  <sheetPr codeName="List1"/>
  <dimension ref="A1:AH91"/>
  <sheetViews>
    <sheetView showGridLines="0" view="pageBreakPreview" zoomScaleSheetLayoutView="100" workbookViewId="0" topLeftCell="A1">
      <selection activeCell="F7" sqref="F7"/>
    </sheetView>
  </sheetViews>
  <sheetFormatPr defaultColWidth="9.140625" defaultRowHeight="12.75"/>
  <cols>
    <col min="1" max="1" width="21.8515625" style="1" customWidth="1"/>
    <col min="2" max="2" width="7.7109375" style="1" customWidth="1"/>
    <col min="3" max="10" width="5.8515625" style="1" customWidth="1"/>
    <col min="11" max="11" width="7.8515625" style="1" customWidth="1"/>
    <col min="12" max="12" width="5.8515625" style="1" customWidth="1"/>
    <col min="13" max="13" width="7.28125" style="1" customWidth="1"/>
    <col min="14" max="14" width="5.8515625" style="1" customWidth="1"/>
    <col min="15" max="15" width="16.00390625" style="1" customWidth="1"/>
    <col min="16" max="16" width="15.140625" style="1" bestFit="1" customWidth="1"/>
    <col min="17" max="17" width="5.00390625" style="1" bestFit="1" customWidth="1"/>
    <col min="18" max="20" width="5.7109375" style="1" bestFit="1" customWidth="1"/>
    <col min="21" max="21" width="4.00390625" style="1" bestFit="1" customWidth="1"/>
    <col min="22" max="23" width="5.7109375" style="1" bestFit="1" customWidth="1"/>
    <col min="24" max="24" width="9.140625" style="1" customWidth="1"/>
    <col min="25" max="25" width="5.00390625" style="1" bestFit="1" customWidth="1"/>
    <col min="26" max="26" width="4.00390625" style="1" bestFit="1" customWidth="1"/>
    <col min="27" max="27" width="3.28125" style="1" bestFit="1" customWidth="1"/>
    <col min="28" max="28" width="4.00390625" style="1" bestFit="1" customWidth="1"/>
    <col min="29" max="31" width="3.28125" style="1" bestFit="1" customWidth="1"/>
    <col min="32" max="34" width="4.00390625" style="1" bestFit="1" customWidth="1"/>
    <col min="35" max="16384" width="9.140625" style="1" customWidth="1"/>
  </cols>
  <sheetData>
    <row r="1" spans="1:14" s="6" customFormat="1" ht="19.5" customHeight="1">
      <c r="A1" s="398" t="s">
        <v>156</v>
      </c>
      <c r="B1" s="394"/>
      <c r="C1" s="394"/>
      <c r="D1" s="394"/>
      <c r="E1" s="394"/>
      <c r="F1" s="394"/>
      <c r="G1" s="394"/>
      <c r="H1" s="394"/>
      <c r="I1" s="394"/>
      <c r="J1" s="394"/>
      <c r="K1" s="394"/>
      <c r="L1" s="394"/>
      <c r="M1" s="394"/>
      <c r="N1" s="62"/>
    </row>
    <row r="2" spans="1:14" s="6" customFormat="1" ht="15" customHeight="1">
      <c r="A2" s="395" t="str">
        <f>Nastavení!B6</f>
        <v>August 2010</v>
      </c>
      <c r="B2" s="395"/>
      <c r="C2" s="395"/>
      <c r="D2" s="395"/>
      <c r="E2" s="395"/>
      <c r="F2" s="395"/>
      <c r="G2" s="395"/>
      <c r="H2" s="395"/>
      <c r="I2" s="395"/>
      <c r="J2" s="395"/>
      <c r="K2" s="395"/>
      <c r="L2" s="395"/>
      <c r="M2" s="395"/>
      <c r="N2" s="75"/>
    </row>
    <row r="3" spans="1:13" s="83" customFormat="1" ht="7.5" customHeight="1">
      <c r="A3" s="82"/>
      <c r="B3" s="82"/>
      <c r="C3" s="82"/>
      <c r="D3" s="82"/>
      <c r="E3" s="82"/>
      <c r="F3" s="82"/>
      <c r="G3" s="82"/>
      <c r="H3" s="82"/>
      <c r="I3" s="82"/>
      <c r="J3" s="82"/>
      <c r="K3" s="82"/>
      <c r="M3" s="101" t="s">
        <v>22</v>
      </c>
    </row>
    <row r="4" spans="1:13" s="83" customFormat="1" ht="18.75" customHeight="1">
      <c r="A4" s="396" t="s">
        <v>160</v>
      </c>
      <c r="B4" s="391" t="str">
        <f>CONCATENATE("Number of participants 
in the proceedings 
up to ",DAY(Nastavení!B2),".",MONTH(Nastavení!B2),".",YEAR(Nastavení!B2),"*")</f>
        <v>Number of participants 
in the proceedings 
up to 1.8.2010*</v>
      </c>
      <c r="C4" s="391" t="s">
        <v>112</v>
      </c>
      <c r="D4" s="391" t="s">
        <v>218</v>
      </c>
      <c r="E4" s="387"/>
      <c r="F4" s="388"/>
      <c r="G4" s="388"/>
      <c r="H4" s="388"/>
      <c r="I4" s="388"/>
      <c r="J4" s="389"/>
      <c r="K4" s="391" t="s">
        <v>185</v>
      </c>
      <c r="L4" s="391" t="s">
        <v>217</v>
      </c>
      <c r="M4" s="391" t="str">
        <f>CONCATENATE("Number of participants 
in the proceedings 
up to ",DAY(Nastavení!B3),".",MONTH(Nastavení!B3),".",YEAR(Nastavení!B3),"*")</f>
        <v>Number of participants 
in the proceedings 
up to 31.8.2010*</v>
      </c>
    </row>
    <row r="5" spans="1:34" s="15" customFormat="1" ht="100.5" customHeight="1">
      <c r="A5" s="397"/>
      <c r="B5" s="392"/>
      <c r="C5" s="392"/>
      <c r="D5" s="392"/>
      <c r="E5" s="126" t="s">
        <v>113</v>
      </c>
      <c r="F5" s="126" t="s">
        <v>183</v>
      </c>
      <c r="G5" s="126" t="s">
        <v>184</v>
      </c>
      <c r="H5" s="126" t="s">
        <v>219</v>
      </c>
      <c r="I5" s="126" t="s">
        <v>115</v>
      </c>
      <c r="J5" s="126" t="s">
        <v>116</v>
      </c>
      <c r="K5" s="392"/>
      <c r="L5" s="392"/>
      <c r="M5" s="392"/>
      <c r="O5" s="71"/>
      <c r="Q5" s="71"/>
      <c r="R5" s="71"/>
      <c r="S5" s="71"/>
      <c r="T5" s="71"/>
      <c r="U5" s="71"/>
      <c r="V5" s="71"/>
      <c r="X5" s="71"/>
      <c r="Y5" s="71"/>
      <c r="Z5" s="71"/>
      <c r="AA5" s="71"/>
      <c r="AB5" s="71"/>
      <c r="AC5" s="71"/>
      <c r="AD5" s="71"/>
      <c r="AE5" s="71"/>
      <c r="AF5" s="71"/>
      <c r="AG5" s="71"/>
      <c r="AH5" s="71"/>
    </row>
    <row r="6" spans="1:24" s="15" customFormat="1" ht="12.75">
      <c r="A6" s="212" t="s">
        <v>55</v>
      </c>
      <c r="B6" s="213">
        <v>55</v>
      </c>
      <c r="C6" s="214">
        <v>1</v>
      </c>
      <c r="D6" s="214">
        <v>0</v>
      </c>
      <c r="E6" s="214">
        <v>0</v>
      </c>
      <c r="F6" s="214">
        <v>1</v>
      </c>
      <c r="G6" s="214">
        <v>0</v>
      </c>
      <c r="H6" s="214">
        <v>1</v>
      </c>
      <c r="I6" s="214">
        <v>0</v>
      </c>
      <c r="J6" s="214">
        <v>2</v>
      </c>
      <c r="K6" s="214">
        <v>2</v>
      </c>
      <c r="L6" s="214">
        <v>1</v>
      </c>
      <c r="M6" s="215">
        <v>54</v>
      </c>
      <c r="N6" s="59">
        <f aca="true" t="shared" si="0" ref="N6:N64">B6+C6+D6-K6-M6</f>
        <v>0</v>
      </c>
      <c r="O6" s="73"/>
      <c r="P6" s="190"/>
      <c r="X6" s="72"/>
    </row>
    <row r="7" spans="1:24" s="15" customFormat="1" ht="12.75">
      <c r="A7" s="212" t="s">
        <v>56</v>
      </c>
      <c r="B7" s="213">
        <v>4</v>
      </c>
      <c r="C7" s="214">
        <v>0</v>
      </c>
      <c r="D7" s="214">
        <v>0</v>
      </c>
      <c r="E7" s="214">
        <v>0</v>
      </c>
      <c r="F7" s="214">
        <v>0</v>
      </c>
      <c r="G7" s="214">
        <v>0</v>
      </c>
      <c r="H7" s="214">
        <v>0</v>
      </c>
      <c r="I7" s="214">
        <v>0</v>
      </c>
      <c r="J7" s="214">
        <v>0</v>
      </c>
      <c r="K7" s="214">
        <v>0</v>
      </c>
      <c r="L7" s="214">
        <v>0</v>
      </c>
      <c r="M7" s="215">
        <v>4</v>
      </c>
      <c r="N7" s="59">
        <f t="shared" si="0"/>
        <v>0</v>
      </c>
      <c r="O7" s="73"/>
      <c r="P7" s="190"/>
      <c r="X7" s="72"/>
    </row>
    <row r="8" spans="1:24" s="15" customFormat="1" ht="12.75">
      <c r="A8" s="212" t="s">
        <v>57</v>
      </c>
      <c r="B8" s="213">
        <v>1</v>
      </c>
      <c r="C8" s="214">
        <v>0</v>
      </c>
      <c r="D8" s="214">
        <v>0</v>
      </c>
      <c r="E8" s="214">
        <v>0</v>
      </c>
      <c r="F8" s="214">
        <v>0</v>
      </c>
      <c r="G8" s="214">
        <v>0</v>
      </c>
      <c r="H8" s="214">
        <v>0</v>
      </c>
      <c r="I8" s="214">
        <v>0</v>
      </c>
      <c r="J8" s="214">
        <v>0</v>
      </c>
      <c r="K8" s="214">
        <v>0</v>
      </c>
      <c r="L8" s="214">
        <v>0</v>
      </c>
      <c r="M8" s="215">
        <v>1</v>
      </c>
      <c r="N8" s="59">
        <f t="shared" si="0"/>
        <v>0</v>
      </c>
      <c r="O8" s="73"/>
      <c r="P8" s="190"/>
      <c r="X8" s="72"/>
    </row>
    <row r="9" spans="1:24" s="15" customFormat="1" ht="12.75">
      <c r="A9" s="212" t="s">
        <v>39</v>
      </c>
      <c r="B9" s="213">
        <v>5</v>
      </c>
      <c r="C9" s="214">
        <v>0</v>
      </c>
      <c r="D9" s="214">
        <v>0</v>
      </c>
      <c r="E9" s="214">
        <v>0</v>
      </c>
      <c r="F9" s="214">
        <v>0</v>
      </c>
      <c r="G9" s="214">
        <v>0</v>
      </c>
      <c r="H9" s="214">
        <v>0</v>
      </c>
      <c r="I9" s="214">
        <v>0</v>
      </c>
      <c r="J9" s="214">
        <v>0</v>
      </c>
      <c r="K9" s="214">
        <v>0</v>
      </c>
      <c r="L9" s="214">
        <v>0</v>
      </c>
      <c r="M9" s="215">
        <v>5</v>
      </c>
      <c r="N9" s="59">
        <f t="shared" si="0"/>
        <v>0</v>
      </c>
      <c r="O9" s="73"/>
      <c r="P9" s="190"/>
      <c r="X9" s="72"/>
    </row>
    <row r="10" spans="1:24" s="15" customFormat="1" ht="12.75">
      <c r="A10" s="212" t="s">
        <v>59</v>
      </c>
      <c r="B10" s="213">
        <v>1</v>
      </c>
      <c r="C10" s="214">
        <v>0</v>
      </c>
      <c r="D10" s="214">
        <v>1</v>
      </c>
      <c r="E10" s="214">
        <v>0</v>
      </c>
      <c r="F10" s="214">
        <v>0</v>
      </c>
      <c r="G10" s="214">
        <v>0</v>
      </c>
      <c r="H10" s="214">
        <v>0</v>
      </c>
      <c r="I10" s="214">
        <v>0</v>
      </c>
      <c r="J10" s="214">
        <v>0</v>
      </c>
      <c r="K10" s="214">
        <v>0</v>
      </c>
      <c r="L10" s="214">
        <v>0</v>
      </c>
      <c r="M10" s="215">
        <v>2</v>
      </c>
      <c r="N10" s="59"/>
      <c r="O10" s="73"/>
      <c r="P10" s="190"/>
      <c r="X10" s="72"/>
    </row>
    <row r="11" spans="1:24" s="15" customFormat="1" ht="12.75">
      <c r="A11" s="212" t="s">
        <v>60</v>
      </c>
      <c r="B11" s="213">
        <v>11</v>
      </c>
      <c r="C11" s="214">
        <v>0</v>
      </c>
      <c r="D11" s="214">
        <v>0</v>
      </c>
      <c r="E11" s="214">
        <v>0</v>
      </c>
      <c r="F11" s="214">
        <v>3</v>
      </c>
      <c r="G11" s="214">
        <v>0</v>
      </c>
      <c r="H11" s="214">
        <v>0</v>
      </c>
      <c r="I11" s="214">
        <v>0</v>
      </c>
      <c r="J11" s="214">
        <v>3</v>
      </c>
      <c r="K11" s="214">
        <v>0</v>
      </c>
      <c r="L11" s="214">
        <v>0</v>
      </c>
      <c r="M11" s="215">
        <v>11</v>
      </c>
      <c r="N11" s="59"/>
      <c r="O11" s="73"/>
      <c r="P11" s="190"/>
      <c r="X11" s="72"/>
    </row>
    <row r="12" spans="1:24" s="15" customFormat="1" ht="12.75">
      <c r="A12" s="212" t="s">
        <v>61</v>
      </c>
      <c r="B12" s="213">
        <v>1</v>
      </c>
      <c r="C12" s="214">
        <v>0</v>
      </c>
      <c r="D12" s="214">
        <v>0</v>
      </c>
      <c r="E12" s="214">
        <v>0</v>
      </c>
      <c r="F12" s="214">
        <v>0</v>
      </c>
      <c r="G12" s="214">
        <v>0</v>
      </c>
      <c r="H12" s="214">
        <v>0</v>
      </c>
      <c r="I12" s="214">
        <v>0</v>
      </c>
      <c r="J12" s="214">
        <v>0</v>
      </c>
      <c r="K12" s="214">
        <v>0</v>
      </c>
      <c r="L12" s="214">
        <v>0</v>
      </c>
      <c r="M12" s="215">
        <v>1</v>
      </c>
      <c r="N12" s="59"/>
      <c r="O12" s="73"/>
      <c r="P12" s="190"/>
      <c r="X12" s="72"/>
    </row>
    <row r="13" spans="1:23" s="15" customFormat="1" ht="12">
      <c r="A13" s="212" t="s">
        <v>194</v>
      </c>
      <c r="B13" s="213">
        <v>67</v>
      </c>
      <c r="C13" s="214">
        <v>8</v>
      </c>
      <c r="D13" s="214">
        <v>0</v>
      </c>
      <c r="E13" s="214">
        <v>0</v>
      </c>
      <c r="F13" s="214">
        <v>0</v>
      </c>
      <c r="G13" s="214">
        <v>0</v>
      </c>
      <c r="H13" s="214">
        <v>0</v>
      </c>
      <c r="I13" s="214">
        <v>1</v>
      </c>
      <c r="J13" s="214">
        <v>1</v>
      </c>
      <c r="K13" s="214">
        <v>3</v>
      </c>
      <c r="L13" s="214">
        <v>1</v>
      </c>
      <c r="M13" s="215">
        <v>72</v>
      </c>
      <c r="N13" s="59">
        <f t="shared" si="0"/>
        <v>0</v>
      </c>
      <c r="O13" s="73"/>
      <c r="W13" s="72"/>
    </row>
    <row r="14" spans="1:23" s="15" customFormat="1" ht="12">
      <c r="A14" s="212" t="s">
        <v>63</v>
      </c>
      <c r="B14" s="213">
        <v>3</v>
      </c>
      <c r="C14" s="214">
        <v>0</v>
      </c>
      <c r="D14" s="214">
        <v>0</v>
      </c>
      <c r="E14" s="214">
        <v>0</v>
      </c>
      <c r="F14" s="214">
        <v>0</v>
      </c>
      <c r="G14" s="214">
        <v>0</v>
      </c>
      <c r="H14" s="214">
        <v>0</v>
      </c>
      <c r="I14" s="214">
        <v>0</v>
      </c>
      <c r="J14" s="214">
        <v>0</v>
      </c>
      <c r="K14" s="214">
        <v>0</v>
      </c>
      <c r="L14" s="214">
        <v>0</v>
      </c>
      <c r="M14" s="215">
        <v>3</v>
      </c>
      <c r="N14" s="59">
        <f t="shared" si="0"/>
        <v>0</v>
      </c>
      <c r="O14" s="73"/>
      <c r="W14" s="72"/>
    </row>
    <row r="15" spans="1:23" s="15" customFormat="1" ht="12">
      <c r="A15" s="309" t="s">
        <v>64</v>
      </c>
      <c r="B15" s="345">
        <v>76</v>
      </c>
      <c r="C15" s="316">
        <v>12</v>
      </c>
      <c r="D15" s="316">
        <v>1</v>
      </c>
      <c r="E15" s="316">
        <v>0</v>
      </c>
      <c r="F15" s="316">
        <v>14</v>
      </c>
      <c r="G15" s="316">
        <v>0</v>
      </c>
      <c r="H15" s="316">
        <v>0</v>
      </c>
      <c r="I15" s="316">
        <v>2</v>
      </c>
      <c r="J15" s="316">
        <v>16</v>
      </c>
      <c r="K15" s="316">
        <v>7</v>
      </c>
      <c r="L15" s="316">
        <v>1</v>
      </c>
      <c r="M15" s="317">
        <v>82</v>
      </c>
      <c r="N15" s="59">
        <f t="shared" si="0"/>
        <v>0</v>
      </c>
      <c r="O15" s="73"/>
      <c r="W15" s="72"/>
    </row>
    <row r="16" spans="1:23" s="15" customFormat="1" ht="12">
      <c r="A16" s="216" t="s">
        <v>65</v>
      </c>
      <c r="B16" s="332">
        <v>224</v>
      </c>
      <c r="C16" s="333">
        <v>21</v>
      </c>
      <c r="D16" s="332">
        <v>2</v>
      </c>
      <c r="E16" s="333">
        <v>0</v>
      </c>
      <c r="F16" s="332">
        <v>18</v>
      </c>
      <c r="G16" s="333">
        <v>0</v>
      </c>
      <c r="H16" s="332">
        <v>1</v>
      </c>
      <c r="I16" s="333">
        <v>3</v>
      </c>
      <c r="J16" s="332">
        <v>22</v>
      </c>
      <c r="K16" s="333">
        <v>12</v>
      </c>
      <c r="L16" s="332">
        <v>3</v>
      </c>
      <c r="M16" s="333">
        <v>235</v>
      </c>
      <c r="N16" s="59">
        <f t="shared" si="0"/>
        <v>0</v>
      </c>
      <c r="O16" s="73"/>
      <c r="W16" s="72"/>
    </row>
    <row r="17" spans="1:23" s="15" customFormat="1" ht="12">
      <c r="A17" s="212" t="s">
        <v>66</v>
      </c>
      <c r="B17" s="213">
        <v>8</v>
      </c>
      <c r="C17" s="316">
        <v>0</v>
      </c>
      <c r="D17" s="316">
        <v>0</v>
      </c>
      <c r="E17" s="316">
        <v>0</v>
      </c>
      <c r="F17" s="316">
        <v>0</v>
      </c>
      <c r="G17" s="316">
        <v>1</v>
      </c>
      <c r="H17" s="316">
        <v>0</v>
      </c>
      <c r="I17" s="316">
        <v>0</v>
      </c>
      <c r="J17" s="316">
        <v>1</v>
      </c>
      <c r="K17" s="316">
        <v>1</v>
      </c>
      <c r="L17" s="316">
        <v>0</v>
      </c>
      <c r="M17" s="317">
        <v>7</v>
      </c>
      <c r="N17" s="59">
        <f t="shared" si="0"/>
        <v>0</v>
      </c>
      <c r="O17" s="205"/>
      <c r="W17" s="72"/>
    </row>
    <row r="18" spans="1:16" s="16" customFormat="1" ht="12.75">
      <c r="A18" s="217" t="s">
        <v>67</v>
      </c>
      <c r="B18" s="218">
        <v>31</v>
      </c>
      <c r="C18" s="318">
        <v>0</v>
      </c>
      <c r="D18" s="318">
        <v>0</v>
      </c>
      <c r="E18" s="318">
        <v>0</v>
      </c>
      <c r="F18" s="318">
        <v>0</v>
      </c>
      <c r="G18" s="318">
        <v>0</v>
      </c>
      <c r="H18" s="318">
        <v>0</v>
      </c>
      <c r="I18" s="318">
        <v>0</v>
      </c>
      <c r="J18" s="318">
        <v>0</v>
      </c>
      <c r="K18" s="318">
        <v>0</v>
      </c>
      <c r="L18" s="318">
        <v>0</v>
      </c>
      <c r="M18" s="319">
        <v>31</v>
      </c>
      <c r="N18" s="59">
        <f t="shared" si="0"/>
        <v>0</v>
      </c>
      <c r="O18" s="73"/>
      <c r="P18" s="190"/>
    </row>
    <row r="19" spans="1:16" s="16" customFormat="1" ht="12.75">
      <c r="A19" s="212" t="s">
        <v>68</v>
      </c>
      <c r="B19" s="213">
        <v>6</v>
      </c>
      <c r="C19" s="316">
        <v>0</v>
      </c>
      <c r="D19" s="316">
        <v>0</v>
      </c>
      <c r="E19" s="316">
        <v>0</v>
      </c>
      <c r="F19" s="316">
        <v>0</v>
      </c>
      <c r="G19" s="316">
        <v>0</v>
      </c>
      <c r="H19" s="316">
        <v>0</v>
      </c>
      <c r="I19" s="316">
        <v>0</v>
      </c>
      <c r="J19" s="316">
        <v>0</v>
      </c>
      <c r="K19" s="316">
        <v>0</v>
      </c>
      <c r="L19" s="316">
        <v>0</v>
      </c>
      <c r="M19" s="317">
        <v>6</v>
      </c>
      <c r="N19" s="59">
        <f t="shared" si="0"/>
        <v>0</v>
      </c>
      <c r="O19" s="73"/>
      <c r="P19" s="190"/>
    </row>
    <row r="20" spans="1:16" s="16" customFormat="1" ht="12.75">
      <c r="A20" s="212" t="s">
        <v>72</v>
      </c>
      <c r="B20" s="213">
        <v>13</v>
      </c>
      <c r="C20" s="316">
        <v>1</v>
      </c>
      <c r="D20" s="316">
        <v>0</v>
      </c>
      <c r="E20" s="316">
        <v>0</v>
      </c>
      <c r="F20" s="316">
        <v>0</v>
      </c>
      <c r="G20" s="316">
        <v>0</v>
      </c>
      <c r="H20" s="316">
        <v>0</v>
      </c>
      <c r="I20" s="316">
        <v>0</v>
      </c>
      <c r="J20" s="316">
        <v>0</v>
      </c>
      <c r="K20" s="316">
        <v>0</v>
      </c>
      <c r="L20" s="316">
        <v>0</v>
      </c>
      <c r="M20" s="317">
        <v>14</v>
      </c>
      <c r="N20" s="59">
        <f t="shared" si="0"/>
        <v>0</v>
      </c>
      <c r="O20" s="73"/>
      <c r="P20" s="190"/>
    </row>
    <row r="21" spans="1:16" s="16" customFormat="1" ht="12.75">
      <c r="A21" s="212" t="s">
        <v>70</v>
      </c>
      <c r="B21" s="213">
        <v>3</v>
      </c>
      <c r="C21" s="316">
        <v>1</v>
      </c>
      <c r="D21" s="316">
        <v>0</v>
      </c>
      <c r="E21" s="316">
        <v>0</v>
      </c>
      <c r="F21" s="316">
        <v>1</v>
      </c>
      <c r="G21" s="316">
        <v>0</v>
      </c>
      <c r="H21" s="316">
        <v>0</v>
      </c>
      <c r="I21" s="316">
        <v>0</v>
      </c>
      <c r="J21" s="316">
        <v>1</v>
      </c>
      <c r="K21" s="316">
        <v>0</v>
      </c>
      <c r="L21" s="316">
        <v>0</v>
      </c>
      <c r="M21" s="317">
        <v>4</v>
      </c>
      <c r="N21" s="59">
        <f t="shared" si="0"/>
        <v>0</v>
      </c>
      <c r="O21" s="73"/>
      <c r="P21" s="190"/>
    </row>
    <row r="22" spans="1:16" s="16" customFormat="1" ht="12.75">
      <c r="A22" s="212" t="s">
        <v>73</v>
      </c>
      <c r="B22" s="213">
        <v>3</v>
      </c>
      <c r="C22" s="316">
        <v>2</v>
      </c>
      <c r="D22" s="316">
        <v>0</v>
      </c>
      <c r="E22" s="316">
        <v>0</v>
      </c>
      <c r="F22" s="316">
        <v>0</v>
      </c>
      <c r="G22" s="316">
        <v>0</v>
      </c>
      <c r="H22" s="316">
        <v>0</v>
      </c>
      <c r="I22" s="316">
        <v>0</v>
      </c>
      <c r="J22" s="316">
        <v>0</v>
      </c>
      <c r="K22" s="316">
        <v>0</v>
      </c>
      <c r="L22" s="316">
        <v>0</v>
      </c>
      <c r="M22" s="317">
        <v>5</v>
      </c>
      <c r="N22" s="59">
        <f t="shared" si="0"/>
        <v>0</v>
      </c>
      <c r="O22" s="73"/>
      <c r="P22" s="190"/>
    </row>
    <row r="23" spans="1:22" s="16" customFormat="1" ht="12.75">
      <c r="A23" s="212" t="s">
        <v>74</v>
      </c>
      <c r="B23" s="213">
        <v>1</v>
      </c>
      <c r="C23" s="316">
        <v>0</v>
      </c>
      <c r="D23" s="316">
        <v>0</v>
      </c>
      <c r="E23" s="316">
        <v>0</v>
      </c>
      <c r="F23" s="316">
        <v>0</v>
      </c>
      <c r="G23" s="316">
        <v>0</v>
      </c>
      <c r="H23" s="316">
        <v>0</v>
      </c>
      <c r="I23" s="316">
        <v>0</v>
      </c>
      <c r="J23" s="316">
        <v>0</v>
      </c>
      <c r="K23" s="316">
        <v>0</v>
      </c>
      <c r="L23" s="316">
        <v>0</v>
      </c>
      <c r="M23" s="317">
        <v>1</v>
      </c>
      <c r="N23" s="59">
        <f t="shared" si="0"/>
        <v>0</v>
      </c>
      <c r="O23" s="73"/>
      <c r="P23" s="190"/>
      <c r="Q23" s="74"/>
      <c r="R23" s="74"/>
      <c r="S23" s="74"/>
      <c r="T23" s="74"/>
      <c r="U23" s="74"/>
      <c r="V23" s="74"/>
    </row>
    <row r="24" spans="1:22" s="16" customFormat="1" ht="12.75">
      <c r="A24" s="212" t="s">
        <v>76</v>
      </c>
      <c r="B24" s="213">
        <v>7</v>
      </c>
      <c r="C24" s="214">
        <v>0</v>
      </c>
      <c r="D24" s="214">
        <v>0</v>
      </c>
      <c r="E24" s="214">
        <v>0</v>
      </c>
      <c r="F24" s="214">
        <v>0</v>
      </c>
      <c r="G24" s="214">
        <v>0</v>
      </c>
      <c r="H24" s="214">
        <v>0</v>
      </c>
      <c r="I24" s="214">
        <v>0</v>
      </c>
      <c r="J24" s="214">
        <v>0</v>
      </c>
      <c r="K24" s="214">
        <v>0</v>
      </c>
      <c r="L24" s="214">
        <v>0</v>
      </c>
      <c r="M24" s="215">
        <v>7</v>
      </c>
      <c r="N24" s="59">
        <f t="shared" si="0"/>
        <v>0</v>
      </c>
      <c r="O24" s="73"/>
      <c r="P24" s="190"/>
      <c r="Q24" s="74"/>
      <c r="R24" s="74"/>
      <c r="S24" s="74"/>
      <c r="T24" s="74"/>
      <c r="U24" s="74"/>
      <c r="V24" s="74"/>
    </row>
    <row r="25" spans="1:22" s="16" customFormat="1" ht="12.75">
      <c r="A25" s="212" t="s">
        <v>75</v>
      </c>
      <c r="B25" s="213">
        <v>23</v>
      </c>
      <c r="C25" s="214">
        <v>1</v>
      </c>
      <c r="D25" s="214">
        <v>0</v>
      </c>
      <c r="E25" s="214">
        <v>0</v>
      </c>
      <c r="F25" s="214">
        <v>0</v>
      </c>
      <c r="G25" s="214">
        <v>1</v>
      </c>
      <c r="H25" s="214">
        <v>0</v>
      </c>
      <c r="I25" s="214">
        <v>0</v>
      </c>
      <c r="J25" s="214">
        <v>1</v>
      </c>
      <c r="K25" s="214">
        <v>1</v>
      </c>
      <c r="L25" s="214">
        <v>0</v>
      </c>
      <c r="M25" s="215">
        <v>23</v>
      </c>
      <c r="N25" s="59">
        <f t="shared" si="0"/>
        <v>0</v>
      </c>
      <c r="O25" s="73"/>
      <c r="P25" s="190"/>
      <c r="Q25" s="74"/>
      <c r="R25" s="74"/>
      <c r="S25" s="74"/>
      <c r="T25" s="74"/>
      <c r="U25" s="74"/>
      <c r="V25" s="74"/>
    </row>
    <row r="26" spans="1:22" s="16" customFormat="1" ht="12.75">
      <c r="A26" s="212" t="s">
        <v>77</v>
      </c>
      <c r="B26" s="213">
        <v>1</v>
      </c>
      <c r="C26" s="214">
        <v>0</v>
      </c>
      <c r="D26" s="214">
        <v>0</v>
      </c>
      <c r="E26" s="214">
        <v>0</v>
      </c>
      <c r="F26" s="214">
        <v>0</v>
      </c>
      <c r="G26" s="214">
        <v>0</v>
      </c>
      <c r="H26" s="214">
        <v>0</v>
      </c>
      <c r="I26" s="214">
        <v>0</v>
      </c>
      <c r="J26" s="214">
        <v>0</v>
      </c>
      <c r="K26" s="214">
        <v>0</v>
      </c>
      <c r="L26" s="214">
        <v>0</v>
      </c>
      <c r="M26" s="215">
        <v>1</v>
      </c>
      <c r="N26" s="59">
        <f t="shared" si="0"/>
        <v>0</v>
      </c>
      <c r="O26" s="73"/>
      <c r="P26" s="190"/>
      <c r="Q26" s="74"/>
      <c r="R26" s="74"/>
      <c r="S26" s="74"/>
      <c r="T26" s="74"/>
      <c r="U26" s="74"/>
      <c r="V26" s="74"/>
    </row>
    <row r="27" spans="1:22" s="16" customFormat="1" ht="12.75">
      <c r="A27" s="212" t="s">
        <v>78</v>
      </c>
      <c r="B27" s="213">
        <v>137</v>
      </c>
      <c r="C27" s="214">
        <v>6</v>
      </c>
      <c r="D27" s="214">
        <v>1</v>
      </c>
      <c r="E27" s="214">
        <v>1</v>
      </c>
      <c r="F27" s="214">
        <v>0</v>
      </c>
      <c r="G27" s="214">
        <v>0</v>
      </c>
      <c r="H27" s="214">
        <v>0</v>
      </c>
      <c r="I27" s="214">
        <v>0</v>
      </c>
      <c r="J27" s="214">
        <v>1</v>
      </c>
      <c r="K27" s="214">
        <v>1</v>
      </c>
      <c r="L27" s="214">
        <v>0</v>
      </c>
      <c r="M27" s="215">
        <v>143</v>
      </c>
      <c r="N27" s="59">
        <f t="shared" si="0"/>
        <v>0</v>
      </c>
      <c r="O27" s="73"/>
      <c r="P27" s="190"/>
      <c r="Q27" s="74"/>
      <c r="R27" s="74"/>
      <c r="S27" s="74"/>
      <c r="T27" s="74"/>
      <c r="U27" s="74"/>
      <c r="V27" s="74"/>
    </row>
    <row r="28" spans="1:22" s="16" customFormat="1" ht="12.75">
      <c r="A28" s="212" t="s">
        <v>79</v>
      </c>
      <c r="B28" s="213">
        <v>24</v>
      </c>
      <c r="C28" s="214">
        <v>2</v>
      </c>
      <c r="D28" s="214">
        <v>0</v>
      </c>
      <c r="E28" s="214">
        <v>0</v>
      </c>
      <c r="F28" s="214">
        <v>0</v>
      </c>
      <c r="G28" s="214">
        <v>0</v>
      </c>
      <c r="H28" s="214">
        <v>0</v>
      </c>
      <c r="I28" s="214">
        <v>0</v>
      </c>
      <c r="J28" s="214">
        <v>0</v>
      </c>
      <c r="K28" s="214">
        <v>2</v>
      </c>
      <c r="L28" s="214">
        <v>0</v>
      </c>
      <c r="M28" s="215">
        <v>24</v>
      </c>
      <c r="N28" s="59">
        <f t="shared" si="0"/>
        <v>0</v>
      </c>
      <c r="O28" s="73"/>
      <c r="P28" s="190"/>
      <c r="Q28" s="74"/>
      <c r="R28" s="74"/>
      <c r="S28" s="74"/>
      <c r="T28" s="74"/>
      <c r="U28" s="74"/>
      <c r="V28" s="74"/>
    </row>
    <row r="29" spans="1:22" s="16" customFormat="1" ht="12.75">
      <c r="A29" s="212" t="s">
        <v>80</v>
      </c>
      <c r="B29" s="213">
        <v>17</v>
      </c>
      <c r="C29" s="214">
        <v>14</v>
      </c>
      <c r="D29" s="214">
        <v>0</v>
      </c>
      <c r="E29" s="214">
        <v>0</v>
      </c>
      <c r="F29" s="214">
        <v>5</v>
      </c>
      <c r="G29" s="214">
        <v>0</v>
      </c>
      <c r="H29" s="214">
        <v>4</v>
      </c>
      <c r="I29" s="214">
        <v>1</v>
      </c>
      <c r="J29" s="214">
        <v>10</v>
      </c>
      <c r="K29" s="214">
        <v>9</v>
      </c>
      <c r="L29" s="214">
        <v>2</v>
      </c>
      <c r="M29" s="215">
        <v>22</v>
      </c>
      <c r="N29" s="59">
        <f t="shared" si="0"/>
        <v>0</v>
      </c>
      <c r="O29" s="73"/>
      <c r="P29" s="190"/>
      <c r="Q29" s="74"/>
      <c r="R29" s="74"/>
      <c r="S29" s="74"/>
      <c r="T29" s="74"/>
      <c r="U29" s="74"/>
      <c r="V29" s="74"/>
    </row>
    <row r="30" spans="1:22" s="16" customFormat="1" ht="12.75">
      <c r="A30" s="212" t="s">
        <v>226</v>
      </c>
      <c r="B30" s="213">
        <v>16</v>
      </c>
      <c r="C30" s="214">
        <v>23</v>
      </c>
      <c r="D30" s="214">
        <v>0</v>
      </c>
      <c r="E30" s="214">
        <v>4</v>
      </c>
      <c r="F30" s="214">
        <v>0</v>
      </c>
      <c r="G30" s="214">
        <v>0</v>
      </c>
      <c r="H30" s="214">
        <v>0</v>
      </c>
      <c r="I30" s="214">
        <v>0</v>
      </c>
      <c r="J30" s="214">
        <v>4</v>
      </c>
      <c r="K30" s="214">
        <v>4</v>
      </c>
      <c r="L30" s="214">
        <v>0</v>
      </c>
      <c r="M30" s="215">
        <v>35</v>
      </c>
      <c r="N30" s="59">
        <f t="shared" si="0"/>
        <v>0</v>
      </c>
      <c r="O30" s="73"/>
      <c r="P30" s="190"/>
      <c r="Q30" s="74"/>
      <c r="R30" s="74"/>
      <c r="S30" s="74"/>
      <c r="T30" s="74"/>
      <c r="U30" s="74"/>
      <c r="V30" s="74"/>
    </row>
    <row r="31" spans="1:22" s="16" customFormat="1" ht="12.75">
      <c r="A31" s="212" t="s">
        <v>82</v>
      </c>
      <c r="B31" s="213">
        <v>6</v>
      </c>
      <c r="C31" s="214">
        <v>0</v>
      </c>
      <c r="D31" s="214">
        <v>0</v>
      </c>
      <c r="E31" s="214">
        <v>0</v>
      </c>
      <c r="F31" s="214">
        <v>0</v>
      </c>
      <c r="G31" s="214">
        <v>0</v>
      </c>
      <c r="H31" s="214">
        <v>0</v>
      </c>
      <c r="I31" s="214">
        <v>1</v>
      </c>
      <c r="J31" s="214">
        <v>1</v>
      </c>
      <c r="K31" s="214">
        <v>1</v>
      </c>
      <c r="L31" s="214">
        <v>0</v>
      </c>
      <c r="M31" s="215">
        <v>5</v>
      </c>
      <c r="N31" s="59">
        <f t="shared" si="0"/>
        <v>0</v>
      </c>
      <c r="O31" s="73"/>
      <c r="P31" s="190"/>
      <c r="Q31" s="74"/>
      <c r="R31" s="74"/>
      <c r="S31" s="74"/>
      <c r="T31" s="74"/>
      <c r="U31" s="74"/>
      <c r="V31" s="74"/>
    </row>
    <row r="32" spans="1:22" s="16" customFormat="1" ht="12.75">
      <c r="A32" s="212" t="s">
        <v>71</v>
      </c>
      <c r="B32" s="213">
        <v>1</v>
      </c>
      <c r="C32" s="214">
        <v>0</v>
      </c>
      <c r="D32" s="214">
        <v>0</v>
      </c>
      <c r="E32" s="214">
        <v>0</v>
      </c>
      <c r="F32" s="214">
        <v>0</v>
      </c>
      <c r="G32" s="214">
        <v>0</v>
      </c>
      <c r="H32" s="214">
        <v>0</v>
      </c>
      <c r="I32" s="214">
        <v>0</v>
      </c>
      <c r="J32" s="214">
        <v>0</v>
      </c>
      <c r="K32" s="214">
        <v>0</v>
      </c>
      <c r="L32" s="214">
        <v>0</v>
      </c>
      <c r="M32" s="215">
        <v>1</v>
      </c>
      <c r="N32" s="59">
        <f t="shared" si="0"/>
        <v>0</v>
      </c>
      <c r="O32" s="73"/>
      <c r="P32" s="190"/>
      <c r="Q32" s="74"/>
      <c r="R32" s="74"/>
      <c r="S32" s="74"/>
      <c r="T32" s="74"/>
      <c r="U32" s="74"/>
      <c r="V32" s="74"/>
    </row>
    <row r="33" spans="1:22" s="16" customFormat="1" ht="12.75">
      <c r="A33" s="212" t="s">
        <v>84</v>
      </c>
      <c r="B33" s="213">
        <v>4</v>
      </c>
      <c r="C33" s="214">
        <v>0</v>
      </c>
      <c r="D33" s="214">
        <v>0</v>
      </c>
      <c r="E33" s="214">
        <v>0</v>
      </c>
      <c r="F33" s="214">
        <v>0</v>
      </c>
      <c r="G33" s="214">
        <v>0</v>
      </c>
      <c r="H33" s="214">
        <v>0</v>
      </c>
      <c r="I33" s="214">
        <v>0</v>
      </c>
      <c r="J33" s="214">
        <v>0</v>
      </c>
      <c r="K33" s="214">
        <v>0</v>
      </c>
      <c r="L33" s="214">
        <v>0</v>
      </c>
      <c r="M33" s="215">
        <v>4</v>
      </c>
      <c r="N33" s="59">
        <f t="shared" si="0"/>
        <v>0</v>
      </c>
      <c r="O33" s="73"/>
      <c r="P33" s="190"/>
      <c r="Q33" s="74"/>
      <c r="R33" s="74"/>
      <c r="S33" s="74"/>
      <c r="T33" s="74"/>
      <c r="U33" s="74"/>
      <c r="V33" s="74"/>
    </row>
    <row r="34" spans="1:22" s="15" customFormat="1" ht="12.75">
      <c r="A34" s="212" t="s">
        <v>85</v>
      </c>
      <c r="B34" s="213">
        <v>31</v>
      </c>
      <c r="C34" s="214">
        <v>3</v>
      </c>
      <c r="D34" s="214">
        <v>0</v>
      </c>
      <c r="E34" s="214">
        <v>2</v>
      </c>
      <c r="F34" s="214">
        <v>2</v>
      </c>
      <c r="G34" s="214">
        <v>0</v>
      </c>
      <c r="H34" s="214">
        <v>0</v>
      </c>
      <c r="I34" s="214">
        <v>1</v>
      </c>
      <c r="J34" s="214">
        <v>5</v>
      </c>
      <c r="K34" s="214">
        <v>3</v>
      </c>
      <c r="L34" s="214">
        <v>2</v>
      </c>
      <c r="M34" s="215">
        <v>31</v>
      </c>
      <c r="N34" s="59">
        <f t="shared" si="0"/>
        <v>0</v>
      </c>
      <c r="O34" s="73"/>
      <c r="P34" s="190"/>
      <c r="Q34" s="74"/>
      <c r="R34" s="74"/>
      <c r="S34" s="74"/>
      <c r="T34" s="74"/>
      <c r="U34" s="74"/>
      <c r="V34" s="74"/>
    </row>
    <row r="35" spans="1:22" s="15" customFormat="1" ht="12.75">
      <c r="A35" s="212" t="s">
        <v>86</v>
      </c>
      <c r="B35" s="213">
        <v>11</v>
      </c>
      <c r="C35" s="214">
        <v>1</v>
      </c>
      <c r="D35" s="214">
        <v>1</v>
      </c>
      <c r="E35" s="214">
        <v>0</v>
      </c>
      <c r="F35" s="214">
        <v>1</v>
      </c>
      <c r="G35" s="214">
        <v>0</v>
      </c>
      <c r="H35" s="214">
        <v>1</v>
      </c>
      <c r="I35" s="214">
        <v>0</v>
      </c>
      <c r="J35" s="214">
        <v>2</v>
      </c>
      <c r="K35" s="214">
        <v>2</v>
      </c>
      <c r="L35" s="214">
        <v>2</v>
      </c>
      <c r="M35" s="215">
        <v>11</v>
      </c>
      <c r="N35" s="59">
        <f t="shared" si="0"/>
        <v>0</v>
      </c>
      <c r="O35" s="73"/>
      <c r="P35" s="190"/>
      <c r="Q35" s="74"/>
      <c r="R35" s="74"/>
      <c r="S35" s="74"/>
      <c r="T35" s="74"/>
      <c r="U35" s="74"/>
      <c r="V35" s="74"/>
    </row>
    <row r="36" spans="1:22" s="15" customFormat="1" ht="12.75">
      <c r="A36" s="212" t="s">
        <v>87</v>
      </c>
      <c r="B36" s="213">
        <v>1</v>
      </c>
      <c r="C36" s="214">
        <v>0</v>
      </c>
      <c r="D36" s="214">
        <v>0</v>
      </c>
      <c r="E36" s="214">
        <v>0</v>
      </c>
      <c r="F36" s="214">
        <v>0</v>
      </c>
      <c r="G36" s="214">
        <v>0</v>
      </c>
      <c r="H36" s="214">
        <v>0</v>
      </c>
      <c r="I36" s="214">
        <v>0</v>
      </c>
      <c r="J36" s="214">
        <v>0</v>
      </c>
      <c r="K36" s="214">
        <v>0</v>
      </c>
      <c r="L36" s="214">
        <v>0</v>
      </c>
      <c r="M36" s="215">
        <v>1</v>
      </c>
      <c r="N36" s="59"/>
      <c r="O36" s="73"/>
      <c r="P36" s="190"/>
      <c r="Q36" s="74"/>
      <c r="R36" s="74"/>
      <c r="S36" s="74"/>
      <c r="T36" s="74"/>
      <c r="U36" s="74"/>
      <c r="V36" s="74"/>
    </row>
    <row r="37" spans="1:22" s="15" customFormat="1" ht="12.75">
      <c r="A37" s="212" t="s">
        <v>88</v>
      </c>
      <c r="B37" s="213">
        <v>11</v>
      </c>
      <c r="C37" s="214">
        <v>0</v>
      </c>
      <c r="D37" s="214">
        <v>0</v>
      </c>
      <c r="E37" s="214">
        <v>0</v>
      </c>
      <c r="F37" s="214">
        <v>0</v>
      </c>
      <c r="G37" s="214">
        <v>1</v>
      </c>
      <c r="H37" s="214">
        <v>0</v>
      </c>
      <c r="I37" s="214">
        <v>0</v>
      </c>
      <c r="J37" s="214">
        <v>1</v>
      </c>
      <c r="K37" s="214">
        <v>4</v>
      </c>
      <c r="L37" s="214">
        <v>0</v>
      </c>
      <c r="M37" s="215">
        <v>7</v>
      </c>
      <c r="N37" s="59"/>
      <c r="O37" s="73"/>
      <c r="P37" s="190"/>
      <c r="Q37" s="74"/>
      <c r="R37" s="74"/>
      <c r="S37" s="74"/>
      <c r="T37" s="74"/>
      <c r="U37" s="74"/>
      <c r="V37" s="74"/>
    </row>
    <row r="38" spans="1:22" s="15" customFormat="1" ht="12.75">
      <c r="A38" s="309" t="s">
        <v>198</v>
      </c>
      <c r="B38" s="345">
        <v>19</v>
      </c>
      <c r="C38" s="316">
        <v>2</v>
      </c>
      <c r="D38" s="316">
        <v>0</v>
      </c>
      <c r="E38" s="316">
        <v>0</v>
      </c>
      <c r="F38" s="316">
        <v>3</v>
      </c>
      <c r="G38" s="316">
        <v>0</v>
      </c>
      <c r="H38" s="316">
        <v>2</v>
      </c>
      <c r="I38" s="316">
        <v>1</v>
      </c>
      <c r="J38" s="316">
        <v>6</v>
      </c>
      <c r="K38" s="316">
        <v>4</v>
      </c>
      <c r="L38" s="316">
        <v>1</v>
      </c>
      <c r="M38" s="317">
        <v>17</v>
      </c>
      <c r="N38" s="59"/>
      <c r="O38" s="73"/>
      <c r="P38" s="190"/>
      <c r="Q38" s="74"/>
      <c r="R38" s="74"/>
      <c r="S38" s="74"/>
      <c r="T38" s="74"/>
      <c r="U38" s="74"/>
      <c r="V38" s="74"/>
    </row>
    <row r="39" spans="1:22" s="15" customFormat="1" ht="12.75">
      <c r="A39" s="212" t="s">
        <v>143</v>
      </c>
      <c r="B39" s="213">
        <v>1</v>
      </c>
      <c r="C39" s="214">
        <v>0</v>
      </c>
      <c r="D39" s="214">
        <v>0</v>
      </c>
      <c r="E39" s="214">
        <v>0</v>
      </c>
      <c r="F39" s="214">
        <v>0</v>
      </c>
      <c r="G39" s="214">
        <v>0</v>
      </c>
      <c r="H39" s="214">
        <v>0</v>
      </c>
      <c r="I39" s="214">
        <v>0</v>
      </c>
      <c r="J39" s="214">
        <v>0</v>
      </c>
      <c r="K39" s="214">
        <v>0</v>
      </c>
      <c r="L39" s="214">
        <v>0</v>
      </c>
      <c r="M39" s="215">
        <v>1</v>
      </c>
      <c r="N39" s="59"/>
      <c r="O39" s="73"/>
      <c r="P39" s="190"/>
      <c r="Q39" s="74"/>
      <c r="R39" s="74"/>
      <c r="S39" s="74"/>
      <c r="T39" s="74"/>
      <c r="U39" s="74"/>
      <c r="V39" s="74"/>
    </row>
    <row r="40" spans="1:22" s="15" customFormat="1" ht="12.75">
      <c r="A40" s="216" t="s">
        <v>89</v>
      </c>
      <c r="B40" s="332">
        <v>375</v>
      </c>
      <c r="C40" s="333">
        <v>56</v>
      </c>
      <c r="D40" s="332">
        <v>2</v>
      </c>
      <c r="E40" s="333">
        <v>7</v>
      </c>
      <c r="F40" s="332">
        <v>12</v>
      </c>
      <c r="G40" s="333">
        <v>3</v>
      </c>
      <c r="H40" s="332">
        <v>7</v>
      </c>
      <c r="I40" s="333">
        <v>4</v>
      </c>
      <c r="J40" s="332">
        <v>33</v>
      </c>
      <c r="K40" s="333">
        <v>32</v>
      </c>
      <c r="L40" s="332">
        <v>7</v>
      </c>
      <c r="M40" s="333">
        <v>401</v>
      </c>
      <c r="N40" s="59">
        <f t="shared" si="0"/>
        <v>0</v>
      </c>
      <c r="O40" s="73"/>
      <c r="P40" s="190"/>
      <c r="Q40" s="74"/>
      <c r="R40" s="74"/>
      <c r="S40" s="74"/>
      <c r="T40" s="74"/>
      <c r="U40" s="74"/>
      <c r="V40" s="74"/>
    </row>
    <row r="41" spans="1:22" s="15" customFormat="1" ht="12.75">
      <c r="A41" s="212" t="s">
        <v>90</v>
      </c>
      <c r="B41" s="213">
        <v>3</v>
      </c>
      <c r="C41" s="214">
        <v>3</v>
      </c>
      <c r="D41" s="214">
        <v>0</v>
      </c>
      <c r="E41" s="214">
        <v>0</v>
      </c>
      <c r="F41" s="214">
        <v>0</v>
      </c>
      <c r="G41" s="214">
        <v>0</v>
      </c>
      <c r="H41" s="214">
        <v>0</v>
      </c>
      <c r="I41" s="214">
        <v>0</v>
      </c>
      <c r="J41" s="214">
        <v>0</v>
      </c>
      <c r="K41" s="214">
        <v>0</v>
      </c>
      <c r="L41" s="214">
        <v>0</v>
      </c>
      <c r="M41" s="215">
        <v>6</v>
      </c>
      <c r="N41" s="59">
        <f t="shared" si="0"/>
        <v>0</v>
      </c>
      <c r="O41" s="73"/>
      <c r="P41" s="190"/>
      <c r="Q41" s="74"/>
      <c r="R41" s="74"/>
      <c r="S41" s="74"/>
      <c r="T41" s="74"/>
      <c r="U41" s="74"/>
      <c r="V41" s="74"/>
    </row>
    <row r="42" spans="1:22" s="15" customFormat="1" ht="12.75">
      <c r="A42" s="216" t="s">
        <v>195</v>
      </c>
      <c r="B42" s="332">
        <v>3</v>
      </c>
      <c r="C42" s="333">
        <v>3</v>
      </c>
      <c r="D42" s="332">
        <v>0</v>
      </c>
      <c r="E42" s="333">
        <v>0</v>
      </c>
      <c r="F42" s="332">
        <v>0</v>
      </c>
      <c r="G42" s="333">
        <v>0</v>
      </c>
      <c r="H42" s="332">
        <v>0</v>
      </c>
      <c r="I42" s="333">
        <v>0</v>
      </c>
      <c r="J42" s="332">
        <v>0</v>
      </c>
      <c r="K42" s="333">
        <v>0</v>
      </c>
      <c r="L42" s="332">
        <v>0</v>
      </c>
      <c r="M42" s="333">
        <v>6</v>
      </c>
      <c r="N42" s="59">
        <f t="shared" si="0"/>
        <v>0</v>
      </c>
      <c r="O42" s="73"/>
      <c r="P42" s="190"/>
      <c r="Q42" s="74"/>
      <c r="R42" s="74"/>
      <c r="S42" s="74"/>
      <c r="T42" s="74"/>
      <c r="U42" s="74"/>
      <c r="V42" s="74"/>
    </row>
    <row r="43" spans="1:22" s="16" customFormat="1" ht="12.75">
      <c r="A43" s="212" t="s">
        <v>91</v>
      </c>
      <c r="B43" s="213">
        <v>3</v>
      </c>
      <c r="C43" s="214">
        <v>2</v>
      </c>
      <c r="D43" s="214">
        <v>0</v>
      </c>
      <c r="E43" s="214">
        <v>0</v>
      </c>
      <c r="F43" s="214">
        <v>0</v>
      </c>
      <c r="G43" s="214">
        <v>0</v>
      </c>
      <c r="H43" s="214">
        <v>1</v>
      </c>
      <c r="I43" s="214">
        <v>0</v>
      </c>
      <c r="J43" s="214">
        <v>1</v>
      </c>
      <c r="K43" s="214">
        <v>0</v>
      </c>
      <c r="L43" s="214">
        <v>0</v>
      </c>
      <c r="M43" s="215">
        <v>5</v>
      </c>
      <c r="N43" s="59"/>
      <c r="O43" s="73"/>
      <c r="P43" s="190"/>
      <c r="Q43" s="74"/>
      <c r="R43" s="74"/>
      <c r="S43" s="74"/>
      <c r="T43" s="74"/>
      <c r="U43" s="74"/>
      <c r="V43" s="74"/>
    </row>
    <row r="44" spans="1:16" s="15" customFormat="1" ht="12.75">
      <c r="A44" s="212" t="s">
        <v>1</v>
      </c>
      <c r="B44" s="213">
        <v>3</v>
      </c>
      <c r="C44" s="316">
        <v>0</v>
      </c>
      <c r="D44" s="316">
        <v>0</v>
      </c>
      <c r="E44" s="316">
        <v>0</v>
      </c>
      <c r="F44" s="316">
        <v>0</v>
      </c>
      <c r="G44" s="316">
        <v>0</v>
      </c>
      <c r="H44" s="316">
        <v>0</v>
      </c>
      <c r="I44" s="316">
        <v>0</v>
      </c>
      <c r="J44" s="316">
        <v>0</v>
      </c>
      <c r="K44" s="316">
        <v>0</v>
      </c>
      <c r="L44" s="316">
        <v>0</v>
      </c>
      <c r="M44" s="317">
        <v>3</v>
      </c>
      <c r="N44" s="59"/>
      <c r="O44" s="73"/>
      <c r="P44" s="190"/>
    </row>
    <row r="45" spans="1:22" s="15" customFormat="1" ht="12.75">
      <c r="A45" s="212" t="s">
        <v>92</v>
      </c>
      <c r="B45" s="213">
        <v>3</v>
      </c>
      <c r="C45" s="214">
        <v>0</v>
      </c>
      <c r="D45" s="214">
        <v>0</v>
      </c>
      <c r="E45" s="214">
        <v>0</v>
      </c>
      <c r="F45" s="214">
        <v>0</v>
      </c>
      <c r="G45" s="214">
        <v>0</v>
      </c>
      <c r="H45" s="214">
        <v>0</v>
      </c>
      <c r="I45" s="214">
        <v>0</v>
      </c>
      <c r="J45" s="214">
        <v>0</v>
      </c>
      <c r="K45" s="214">
        <v>0</v>
      </c>
      <c r="L45" s="214">
        <v>0</v>
      </c>
      <c r="M45" s="215">
        <v>3</v>
      </c>
      <c r="N45" s="59">
        <f t="shared" si="0"/>
        <v>0</v>
      </c>
      <c r="O45" s="73"/>
      <c r="P45" s="190"/>
      <c r="Q45" s="74"/>
      <c r="R45" s="74"/>
      <c r="S45" s="74"/>
      <c r="T45" s="74"/>
      <c r="U45" s="74"/>
      <c r="V45" s="74"/>
    </row>
    <row r="46" spans="1:22" s="15" customFormat="1" ht="12.75">
      <c r="A46" s="212" t="s">
        <v>211</v>
      </c>
      <c r="B46" s="213">
        <v>1</v>
      </c>
      <c r="C46" s="214">
        <v>0</v>
      </c>
      <c r="D46" s="214">
        <v>0</v>
      </c>
      <c r="E46" s="214">
        <v>0</v>
      </c>
      <c r="F46" s="214">
        <v>0</v>
      </c>
      <c r="G46" s="214">
        <v>0</v>
      </c>
      <c r="H46" s="214">
        <v>0</v>
      </c>
      <c r="I46" s="214">
        <v>1</v>
      </c>
      <c r="J46" s="214">
        <v>1</v>
      </c>
      <c r="K46" s="214">
        <v>1</v>
      </c>
      <c r="L46" s="214">
        <v>0</v>
      </c>
      <c r="M46" s="215">
        <v>0</v>
      </c>
      <c r="N46" s="59">
        <f t="shared" si="0"/>
        <v>0</v>
      </c>
      <c r="O46" s="73"/>
      <c r="P46" s="190"/>
      <c r="Q46" s="74"/>
      <c r="R46" s="74"/>
      <c r="S46" s="74"/>
      <c r="T46" s="74"/>
      <c r="U46" s="74"/>
      <c r="V46" s="74"/>
    </row>
    <row r="47" spans="1:22" s="15" customFormat="1" ht="12.75">
      <c r="A47" s="212" t="s">
        <v>142</v>
      </c>
      <c r="B47" s="213">
        <v>3</v>
      </c>
      <c r="C47" s="214">
        <v>1</v>
      </c>
      <c r="D47" s="214">
        <v>0</v>
      </c>
      <c r="E47" s="214">
        <v>0</v>
      </c>
      <c r="F47" s="214">
        <v>0</v>
      </c>
      <c r="G47" s="214">
        <v>0</v>
      </c>
      <c r="H47" s="214">
        <v>0</v>
      </c>
      <c r="I47" s="214">
        <v>0</v>
      </c>
      <c r="J47" s="214">
        <v>0</v>
      </c>
      <c r="K47" s="214">
        <v>0</v>
      </c>
      <c r="L47" s="214">
        <v>0</v>
      </c>
      <c r="M47" s="215">
        <v>4</v>
      </c>
      <c r="N47" s="59">
        <f t="shared" si="0"/>
        <v>0</v>
      </c>
      <c r="O47" s="73"/>
      <c r="P47" s="190"/>
      <c r="Q47" s="74"/>
      <c r="R47" s="74"/>
      <c r="S47" s="74"/>
      <c r="T47" s="74"/>
      <c r="U47" s="74"/>
      <c r="V47" s="74"/>
    </row>
    <row r="48" spans="1:22" s="16" customFormat="1" ht="12.75">
      <c r="A48" s="212" t="s">
        <v>225</v>
      </c>
      <c r="B48" s="213">
        <v>29</v>
      </c>
      <c r="C48" s="214">
        <v>1</v>
      </c>
      <c r="D48" s="214">
        <v>0</v>
      </c>
      <c r="E48" s="214">
        <v>1</v>
      </c>
      <c r="F48" s="214">
        <v>4</v>
      </c>
      <c r="G48" s="214">
        <v>0</v>
      </c>
      <c r="H48" s="214">
        <v>0</v>
      </c>
      <c r="I48" s="214">
        <v>0</v>
      </c>
      <c r="J48" s="214">
        <v>5</v>
      </c>
      <c r="K48" s="214">
        <v>4</v>
      </c>
      <c r="L48" s="214">
        <v>0</v>
      </c>
      <c r="M48" s="215">
        <v>26</v>
      </c>
      <c r="N48" s="59">
        <f t="shared" si="0"/>
        <v>0</v>
      </c>
      <c r="O48" s="73"/>
      <c r="P48" s="190"/>
      <c r="Q48" s="74"/>
      <c r="R48" s="74"/>
      <c r="S48" s="74"/>
      <c r="T48" s="74"/>
      <c r="U48" s="74"/>
      <c r="V48" s="74"/>
    </row>
    <row r="49" spans="1:16" s="15" customFormat="1" ht="12.75">
      <c r="A49" s="212" t="s">
        <v>45</v>
      </c>
      <c r="B49" s="213">
        <v>2</v>
      </c>
      <c r="C49" s="214">
        <v>0</v>
      </c>
      <c r="D49" s="214">
        <v>0</v>
      </c>
      <c r="E49" s="214">
        <v>0</v>
      </c>
      <c r="F49" s="214">
        <v>0</v>
      </c>
      <c r="G49" s="214">
        <v>0</v>
      </c>
      <c r="H49" s="214">
        <v>0</v>
      </c>
      <c r="I49" s="214">
        <v>0</v>
      </c>
      <c r="J49" s="214">
        <v>0</v>
      </c>
      <c r="K49" s="214">
        <v>0</v>
      </c>
      <c r="L49" s="214">
        <v>0</v>
      </c>
      <c r="M49" s="215">
        <v>2</v>
      </c>
      <c r="N49" s="59">
        <f t="shared" si="0"/>
        <v>0</v>
      </c>
      <c r="O49" s="73"/>
      <c r="P49" s="190"/>
    </row>
    <row r="50" spans="1:16" s="15" customFormat="1" ht="12.75">
      <c r="A50" s="212" t="s">
        <v>227</v>
      </c>
      <c r="B50" s="213">
        <v>1</v>
      </c>
      <c r="C50" s="214">
        <v>0</v>
      </c>
      <c r="D50" s="214">
        <v>0</v>
      </c>
      <c r="E50" s="214">
        <v>0</v>
      </c>
      <c r="F50" s="214">
        <v>0</v>
      </c>
      <c r="G50" s="214">
        <v>0</v>
      </c>
      <c r="H50" s="214">
        <v>0</v>
      </c>
      <c r="I50" s="214">
        <v>0</v>
      </c>
      <c r="J50" s="214">
        <v>0</v>
      </c>
      <c r="K50" s="214">
        <v>0</v>
      </c>
      <c r="L50" s="214">
        <v>0</v>
      </c>
      <c r="M50" s="215">
        <v>1</v>
      </c>
      <c r="N50" s="59"/>
      <c r="O50" s="73"/>
      <c r="P50" s="190"/>
    </row>
    <row r="51" spans="1:16" s="15" customFormat="1" ht="12.75">
      <c r="A51" s="212" t="s">
        <v>46</v>
      </c>
      <c r="B51" s="213">
        <v>2</v>
      </c>
      <c r="C51" s="214">
        <v>0</v>
      </c>
      <c r="D51" s="214">
        <v>0</v>
      </c>
      <c r="E51" s="214">
        <v>0</v>
      </c>
      <c r="F51" s="214">
        <v>0</v>
      </c>
      <c r="G51" s="214">
        <v>0</v>
      </c>
      <c r="H51" s="214">
        <v>1</v>
      </c>
      <c r="I51" s="214">
        <v>0</v>
      </c>
      <c r="J51" s="214">
        <v>1</v>
      </c>
      <c r="K51" s="214">
        <v>1</v>
      </c>
      <c r="L51" s="214">
        <v>1</v>
      </c>
      <c r="M51" s="215">
        <v>1</v>
      </c>
      <c r="N51" s="59"/>
      <c r="O51" s="73"/>
      <c r="P51" s="190"/>
    </row>
    <row r="52" spans="1:16" s="15" customFormat="1" ht="12.75">
      <c r="A52" s="212" t="s">
        <v>8</v>
      </c>
      <c r="B52" s="213">
        <v>2</v>
      </c>
      <c r="C52" s="214">
        <v>0</v>
      </c>
      <c r="D52" s="214">
        <v>1</v>
      </c>
      <c r="E52" s="214">
        <v>0</v>
      </c>
      <c r="F52" s="214">
        <v>0</v>
      </c>
      <c r="G52" s="214">
        <v>0</v>
      </c>
      <c r="H52" s="214">
        <v>0</v>
      </c>
      <c r="I52" s="214">
        <v>0</v>
      </c>
      <c r="J52" s="214">
        <v>0</v>
      </c>
      <c r="K52" s="214">
        <v>0</v>
      </c>
      <c r="L52" s="214">
        <v>0</v>
      </c>
      <c r="M52" s="215">
        <v>3</v>
      </c>
      <c r="N52" s="59"/>
      <c r="O52" s="73"/>
      <c r="P52" s="190"/>
    </row>
    <row r="53" spans="1:16" s="15" customFormat="1" ht="12.75">
      <c r="A53" s="212" t="s">
        <v>133</v>
      </c>
      <c r="B53" s="213">
        <v>1</v>
      </c>
      <c r="C53" s="214">
        <v>0</v>
      </c>
      <c r="D53" s="214">
        <v>0</v>
      </c>
      <c r="E53" s="214">
        <v>0</v>
      </c>
      <c r="F53" s="214">
        <v>0</v>
      </c>
      <c r="G53" s="214">
        <v>0</v>
      </c>
      <c r="H53" s="214">
        <v>0</v>
      </c>
      <c r="I53" s="214">
        <v>0</v>
      </c>
      <c r="J53" s="214">
        <v>0</v>
      </c>
      <c r="K53" s="214">
        <v>0</v>
      </c>
      <c r="L53" s="214">
        <v>0</v>
      </c>
      <c r="M53" s="215">
        <v>1</v>
      </c>
      <c r="N53" s="59">
        <f t="shared" si="0"/>
        <v>0</v>
      </c>
      <c r="O53" s="73"/>
      <c r="P53" s="190"/>
    </row>
    <row r="54" spans="1:16" s="15" customFormat="1" ht="12.75">
      <c r="A54" s="212" t="s">
        <v>228</v>
      </c>
      <c r="B54" s="213">
        <v>1</v>
      </c>
      <c r="C54" s="214">
        <v>0</v>
      </c>
      <c r="D54" s="214">
        <v>0</v>
      </c>
      <c r="E54" s="214">
        <v>0</v>
      </c>
      <c r="F54" s="214">
        <v>0</v>
      </c>
      <c r="G54" s="214">
        <v>0</v>
      </c>
      <c r="H54" s="214">
        <v>0</v>
      </c>
      <c r="I54" s="214">
        <v>0</v>
      </c>
      <c r="J54" s="214">
        <v>0</v>
      </c>
      <c r="K54" s="214">
        <v>0</v>
      </c>
      <c r="L54" s="214">
        <v>0</v>
      </c>
      <c r="M54" s="215">
        <v>1</v>
      </c>
      <c r="N54" s="59">
        <f>B54+C54+D54-K54-M54</f>
        <v>0</v>
      </c>
      <c r="O54" s="73"/>
      <c r="P54" s="190"/>
    </row>
    <row r="55" spans="1:16" s="15" customFormat="1" ht="12.75">
      <c r="A55" s="212" t="s">
        <v>94</v>
      </c>
      <c r="B55" s="213">
        <v>37</v>
      </c>
      <c r="C55" s="316">
        <v>4</v>
      </c>
      <c r="D55" s="316">
        <v>0</v>
      </c>
      <c r="E55" s="316">
        <v>0</v>
      </c>
      <c r="F55" s="316">
        <v>1</v>
      </c>
      <c r="G55" s="316">
        <v>0</v>
      </c>
      <c r="H55" s="316">
        <v>1</v>
      </c>
      <c r="I55" s="316">
        <v>1</v>
      </c>
      <c r="J55" s="316">
        <v>3</v>
      </c>
      <c r="K55" s="316">
        <v>4</v>
      </c>
      <c r="L55" s="316">
        <v>1</v>
      </c>
      <c r="M55" s="317">
        <v>37</v>
      </c>
      <c r="N55" s="59">
        <f t="shared" si="0"/>
        <v>0</v>
      </c>
      <c r="O55" s="73"/>
      <c r="P55" s="190"/>
    </row>
    <row r="56" spans="1:16" s="15" customFormat="1" ht="12.75">
      <c r="A56" s="212" t="s">
        <v>6</v>
      </c>
      <c r="B56" s="213">
        <v>1</v>
      </c>
      <c r="C56" s="316">
        <v>0</v>
      </c>
      <c r="D56" s="316">
        <v>0</v>
      </c>
      <c r="E56" s="316">
        <v>0</v>
      </c>
      <c r="F56" s="316">
        <v>1</v>
      </c>
      <c r="G56" s="316">
        <v>0</v>
      </c>
      <c r="H56" s="316">
        <v>0</v>
      </c>
      <c r="I56" s="316">
        <v>0</v>
      </c>
      <c r="J56" s="316">
        <v>1</v>
      </c>
      <c r="K56" s="316">
        <v>1</v>
      </c>
      <c r="L56" s="316">
        <v>0</v>
      </c>
      <c r="M56" s="317">
        <v>0</v>
      </c>
      <c r="N56" s="59"/>
      <c r="O56" s="73"/>
      <c r="P56" s="190"/>
    </row>
    <row r="57" spans="1:16" s="15" customFormat="1" ht="12.75">
      <c r="A57" s="212" t="s">
        <v>2</v>
      </c>
      <c r="B57" s="213">
        <v>4</v>
      </c>
      <c r="C57" s="316">
        <v>0</v>
      </c>
      <c r="D57" s="316">
        <v>0</v>
      </c>
      <c r="E57" s="316">
        <v>0</v>
      </c>
      <c r="F57" s="316">
        <v>0</v>
      </c>
      <c r="G57" s="316">
        <v>0</v>
      </c>
      <c r="H57" s="316">
        <v>0</v>
      </c>
      <c r="I57" s="316">
        <v>0</v>
      </c>
      <c r="J57" s="316">
        <v>0</v>
      </c>
      <c r="K57" s="316">
        <v>0</v>
      </c>
      <c r="L57" s="316">
        <v>0</v>
      </c>
      <c r="M57" s="317">
        <v>4</v>
      </c>
      <c r="N57" s="59">
        <f t="shared" si="0"/>
        <v>0</v>
      </c>
      <c r="O57" s="73"/>
      <c r="P57" s="190"/>
    </row>
    <row r="58" spans="1:16" s="15" customFormat="1" ht="12.75">
      <c r="A58" s="309" t="s">
        <v>95</v>
      </c>
      <c r="B58" s="345">
        <v>5</v>
      </c>
      <c r="C58" s="316">
        <v>0</v>
      </c>
      <c r="D58" s="316">
        <v>0</v>
      </c>
      <c r="E58" s="316">
        <v>0</v>
      </c>
      <c r="F58" s="316">
        <v>0</v>
      </c>
      <c r="G58" s="316">
        <v>1</v>
      </c>
      <c r="H58" s="316">
        <v>0</v>
      </c>
      <c r="I58" s="316">
        <v>0</v>
      </c>
      <c r="J58" s="316">
        <v>1</v>
      </c>
      <c r="K58" s="316">
        <v>0</v>
      </c>
      <c r="L58" s="316">
        <v>0</v>
      </c>
      <c r="M58" s="317">
        <v>5</v>
      </c>
      <c r="N58" s="59">
        <f t="shared" si="0"/>
        <v>0</v>
      </c>
      <c r="O58" s="73"/>
      <c r="P58" s="190"/>
    </row>
    <row r="59" spans="1:16" s="15" customFormat="1" ht="12.75">
      <c r="A59" s="212" t="s">
        <v>96</v>
      </c>
      <c r="B59" s="213">
        <v>5</v>
      </c>
      <c r="C59" s="316">
        <v>0</v>
      </c>
      <c r="D59" s="316">
        <v>0</v>
      </c>
      <c r="E59" s="316">
        <v>0</v>
      </c>
      <c r="F59" s="316">
        <v>0</v>
      </c>
      <c r="G59" s="316">
        <v>0</v>
      </c>
      <c r="H59" s="316">
        <v>0</v>
      </c>
      <c r="I59" s="316">
        <v>0</v>
      </c>
      <c r="J59" s="316">
        <v>0</v>
      </c>
      <c r="K59" s="316">
        <v>0</v>
      </c>
      <c r="L59" s="316">
        <v>0</v>
      </c>
      <c r="M59" s="317">
        <v>5</v>
      </c>
      <c r="N59" s="59"/>
      <c r="O59" s="73"/>
      <c r="P59" s="190"/>
    </row>
    <row r="60" spans="1:16" s="15" customFormat="1" ht="12.75">
      <c r="A60" s="212" t="s">
        <v>18</v>
      </c>
      <c r="B60" s="345">
        <v>3</v>
      </c>
      <c r="C60" s="316">
        <v>0</v>
      </c>
      <c r="D60" s="316">
        <v>0</v>
      </c>
      <c r="E60" s="316">
        <v>0</v>
      </c>
      <c r="F60" s="316">
        <v>0</v>
      </c>
      <c r="G60" s="316">
        <v>0</v>
      </c>
      <c r="H60" s="316">
        <v>0</v>
      </c>
      <c r="I60" s="316">
        <v>0</v>
      </c>
      <c r="J60" s="316">
        <v>0</v>
      </c>
      <c r="K60" s="316">
        <v>0</v>
      </c>
      <c r="L60" s="316">
        <v>0</v>
      </c>
      <c r="M60" s="317">
        <v>3</v>
      </c>
      <c r="N60" s="59"/>
      <c r="O60" s="73"/>
      <c r="P60" s="190"/>
    </row>
    <row r="61" spans="1:16" s="15" customFormat="1" ht="12.75">
      <c r="A61" s="309" t="s">
        <v>97</v>
      </c>
      <c r="B61" s="345">
        <v>1</v>
      </c>
      <c r="C61" s="316">
        <v>0</v>
      </c>
      <c r="D61" s="316">
        <v>0</v>
      </c>
      <c r="E61" s="316">
        <v>0</v>
      </c>
      <c r="F61" s="316">
        <v>0</v>
      </c>
      <c r="G61" s="316">
        <v>0</v>
      </c>
      <c r="H61" s="316">
        <v>0</v>
      </c>
      <c r="I61" s="316">
        <v>0</v>
      </c>
      <c r="J61" s="316">
        <v>0</v>
      </c>
      <c r="K61" s="316">
        <v>0</v>
      </c>
      <c r="L61" s="316">
        <v>0</v>
      </c>
      <c r="M61" s="317">
        <v>1</v>
      </c>
      <c r="N61" s="59"/>
      <c r="O61" s="73"/>
      <c r="P61" s="190"/>
    </row>
    <row r="62" spans="1:16" s="15" customFormat="1" ht="12.75">
      <c r="A62" s="309" t="s">
        <v>47</v>
      </c>
      <c r="B62" s="345">
        <v>1</v>
      </c>
      <c r="C62" s="316">
        <v>0</v>
      </c>
      <c r="D62" s="316">
        <v>0</v>
      </c>
      <c r="E62" s="316">
        <v>0</v>
      </c>
      <c r="F62" s="316">
        <v>0</v>
      </c>
      <c r="G62" s="316">
        <v>0</v>
      </c>
      <c r="H62" s="316">
        <v>0</v>
      </c>
      <c r="I62" s="316">
        <v>0</v>
      </c>
      <c r="J62" s="316">
        <v>0</v>
      </c>
      <c r="K62" s="316">
        <v>0</v>
      </c>
      <c r="L62" s="316">
        <v>0</v>
      </c>
      <c r="M62" s="317">
        <v>1</v>
      </c>
      <c r="N62" s="59"/>
      <c r="O62" s="73"/>
      <c r="P62" s="190"/>
    </row>
    <row r="63" spans="1:16" s="15" customFormat="1" ht="12.75">
      <c r="A63" s="216" t="s">
        <v>98</v>
      </c>
      <c r="B63" s="332">
        <v>108</v>
      </c>
      <c r="C63" s="333">
        <v>8</v>
      </c>
      <c r="D63" s="332">
        <v>1</v>
      </c>
      <c r="E63" s="333">
        <v>1</v>
      </c>
      <c r="F63" s="332">
        <v>6</v>
      </c>
      <c r="G63" s="333">
        <v>1</v>
      </c>
      <c r="H63" s="332">
        <v>3</v>
      </c>
      <c r="I63" s="333">
        <v>2</v>
      </c>
      <c r="J63" s="332">
        <v>13</v>
      </c>
      <c r="K63" s="333">
        <v>11</v>
      </c>
      <c r="L63" s="332">
        <v>2</v>
      </c>
      <c r="M63" s="333">
        <v>106</v>
      </c>
      <c r="N63" s="59"/>
      <c r="O63" s="73"/>
      <c r="P63" s="190"/>
    </row>
    <row r="64" spans="1:16" s="15" customFormat="1" ht="12.75">
      <c r="A64" s="212" t="s">
        <v>197</v>
      </c>
      <c r="B64" s="213">
        <v>60</v>
      </c>
      <c r="C64" s="316">
        <v>3</v>
      </c>
      <c r="D64" s="316">
        <v>0</v>
      </c>
      <c r="E64" s="316">
        <v>0</v>
      </c>
      <c r="F64" s="316">
        <v>0</v>
      </c>
      <c r="G64" s="316">
        <v>0</v>
      </c>
      <c r="H64" s="316">
        <v>0</v>
      </c>
      <c r="I64" s="316">
        <v>0</v>
      </c>
      <c r="J64" s="316">
        <v>0</v>
      </c>
      <c r="K64" s="316">
        <v>6</v>
      </c>
      <c r="L64" s="316">
        <v>0</v>
      </c>
      <c r="M64" s="317">
        <v>57</v>
      </c>
      <c r="N64" s="59">
        <f t="shared" si="0"/>
        <v>0</v>
      </c>
      <c r="O64" s="73"/>
      <c r="P64" s="190"/>
    </row>
    <row r="65" spans="1:16" s="15" customFormat="1" ht="12.75">
      <c r="A65" s="50" t="s">
        <v>111</v>
      </c>
      <c r="B65" s="241">
        <v>770</v>
      </c>
      <c r="C65" s="241">
        <v>91</v>
      </c>
      <c r="D65" s="241">
        <v>5</v>
      </c>
      <c r="E65" s="241">
        <v>8</v>
      </c>
      <c r="F65" s="241">
        <v>36</v>
      </c>
      <c r="G65" s="241">
        <v>4</v>
      </c>
      <c r="H65" s="241">
        <v>11</v>
      </c>
      <c r="I65" s="241">
        <v>9</v>
      </c>
      <c r="J65" s="241">
        <v>68</v>
      </c>
      <c r="K65" s="241">
        <v>61</v>
      </c>
      <c r="L65" s="241">
        <v>12</v>
      </c>
      <c r="M65" s="241">
        <v>805</v>
      </c>
      <c r="N65" s="59">
        <v>0</v>
      </c>
      <c r="O65" s="73"/>
      <c r="P65" s="190"/>
    </row>
    <row r="66" spans="1:16" s="15" customFormat="1" ht="12.75">
      <c r="A66" s="200" t="s">
        <v>149</v>
      </c>
      <c r="B66" s="1"/>
      <c r="C66" s="1"/>
      <c r="D66" s="1"/>
      <c r="E66" s="1"/>
      <c r="F66" s="1"/>
      <c r="G66" s="1"/>
      <c r="H66" s="1"/>
      <c r="I66" s="1"/>
      <c r="J66" s="1"/>
      <c r="K66" s="1"/>
      <c r="L66" s="1"/>
      <c r="M66" s="1"/>
      <c r="N66" s="59"/>
      <c r="P66" s="190"/>
    </row>
    <row r="67" spans="1:16" s="15" customFormat="1" ht="4.5" customHeight="1">
      <c r="A67" s="192"/>
      <c r="B67" s="1"/>
      <c r="C67" s="1"/>
      <c r="D67" s="1"/>
      <c r="E67" s="1"/>
      <c r="F67" s="1"/>
      <c r="G67" s="1"/>
      <c r="H67" s="1"/>
      <c r="I67" s="1"/>
      <c r="J67" s="1"/>
      <c r="K67" s="1"/>
      <c r="L67" s="1"/>
      <c r="M67" s="1"/>
      <c r="N67" s="59"/>
      <c r="P67" s="190"/>
    </row>
    <row r="68" ht="5.25" customHeight="1"/>
    <row r="69" spans="1:13" ht="15.75">
      <c r="A69" s="394" t="s">
        <v>158</v>
      </c>
      <c r="B69" s="394"/>
      <c r="C69" s="394"/>
      <c r="D69" s="394"/>
      <c r="E69" s="394"/>
      <c r="F69" s="394"/>
      <c r="G69" s="394"/>
      <c r="H69" s="394"/>
      <c r="I69" s="394"/>
      <c r="J69" s="394"/>
      <c r="K69" s="394"/>
      <c r="L69" s="394"/>
      <c r="M69" s="394"/>
    </row>
    <row r="70" spans="1:13" ht="15.75">
      <c r="A70" s="395" t="str">
        <f>Nastavení!B6</f>
        <v>August 2010</v>
      </c>
      <c r="B70" s="395"/>
      <c r="C70" s="395"/>
      <c r="D70" s="395"/>
      <c r="E70" s="395"/>
      <c r="F70" s="395"/>
      <c r="G70" s="395"/>
      <c r="H70" s="395"/>
      <c r="I70" s="395"/>
      <c r="J70" s="395"/>
      <c r="K70" s="395"/>
      <c r="L70" s="395"/>
      <c r="M70" s="395"/>
    </row>
    <row r="71" spans="1:13" ht="12.75">
      <c r="A71" s="82"/>
      <c r="B71" s="82"/>
      <c r="C71" s="82"/>
      <c r="D71" s="82"/>
      <c r="E71" s="82"/>
      <c r="F71" s="82"/>
      <c r="G71" s="82"/>
      <c r="H71" s="82"/>
      <c r="I71" s="82"/>
      <c r="J71" s="82"/>
      <c r="K71" s="82" t="s">
        <v>21</v>
      </c>
      <c r="L71" s="82"/>
      <c r="M71" s="82"/>
    </row>
    <row r="72" spans="1:13" ht="24" customHeight="1">
      <c r="A72" s="396" t="s">
        <v>160</v>
      </c>
      <c r="B72" s="391" t="str">
        <f>CONCATENATE("Number of participants 
in the proceedings 
up to ",DAY(Nastavení!B2),".",MONTH(Nastavení!B2),".",YEAR(Nastavení!B2),"*")</f>
        <v>Number of participants 
in the proceedings 
up to 1.8.2010*</v>
      </c>
      <c r="C72" s="391" t="s">
        <v>112</v>
      </c>
      <c r="D72" s="391" t="s">
        <v>218</v>
      </c>
      <c r="E72" s="387"/>
      <c r="F72" s="388"/>
      <c r="G72" s="388"/>
      <c r="H72" s="389"/>
      <c r="I72" s="391" t="s">
        <v>200</v>
      </c>
      <c r="J72" s="391" t="s">
        <v>182</v>
      </c>
      <c r="K72" s="391" t="str">
        <f>CONCATENATE("Number of participants 
in the proceedings 
up to ",DAY(Nastavení!B3),".",MONTH(Nastavení!B3),".",YEAR(Nastavení!B3),"*")</f>
        <v>Number of participants 
in the proceedings 
up to 31.8.2010*</v>
      </c>
      <c r="L72" s="82"/>
      <c r="M72" s="82"/>
    </row>
    <row r="73" spans="1:13" ht="90.75" customHeight="1">
      <c r="A73" s="397"/>
      <c r="B73" s="392"/>
      <c r="C73" s="392"/>
      <c r="D73" s="392"/>
      <c r="E73" s="126" t="s">
        <v>117</v>
      </c>
      <c r="F73" s="126" t="s">
        <v>118</v>
      </c>
      <c r="G73" s="126" t="s">
        <v>115</v>
      </c>
      <c r="H73" s="126" t="s">
        <v>201</v>
      </c>
      <c r="I73" s="392"/>
      <c r="J73" s="392"/>
      <c r="K73" s="392"/>
      <c r="L73" s="80"/>
      <c r="M73" s="81"/>
    </row>
    <row r="74" spans="1:13" ht="12.75">
      <c r="A74" s="335" t="s">
        <v>55</v>
      </c>
      <c r="B74" s="235">
        <v>2</v>
      </c>
      <c r="C74" s="210">
        <v>3</v>
      </c>
      <c r="D74" s="210">
        <v>0</v>
      </c>
      <c r="E74" s="210">
        <v>3</v>
      </c>
      <c r="F74" s="210">
        <v>1</v>
      </c>
      <c r="G74" s="210">
        <v>0</v>
      </c>
      <c r="H74" s="210">
        <v>4</v>
      </c>
      <c r="I74" s="210">
        <v>1</v>
      </c>
      <c r="J74" s="210">
        <v>0</v>
      </c>
      <c r="K74" s="211">
        <v>4</v>
      </c>
      <c r="M74" s="73"/>
    </row>
    <row r="75" spans="1:13" ht="12.75">
      <c r="A75" s="335" t="s">
        <v>194</v>
      </c>
      <c r="B75" s="337">
        <v>1</v>
      </c>
      <c r="C75" s="207">
        <v>0</v>
      </c>
      <c r="D75" s="207">
        <v>0</v>
      </c>
      <c r="E75" s="207">
        <v>1</v>
      </c>
      <c r="F75" s="207">
        <v>0</v>
      </c>
      <c r="G75" s="207">
        <v>0</v>
      </c>
      <c r="H75" s="207">
        <v>1</v>
      </c>
      <c r="I75" s="207">
        <v>0</v>
      </c>
      <c r="J75" s="207">
        <v>0</v>
      </c>
      <c r="K75" s="208">
        <v>1</v>
      </c>
      <c r="M75" s="73"/>
    </row>
    <row r="76" spans="1:13" ht="12.75">
      <c r="A76" s="335" t="s">
        <v>64</v>
      </c>
      <c r="B76" s="337">
        <v>1</v>
      </c>
      <c r="C76" s="207">
        <v>0</v>
      </c>
      <c r="D76" s="207">
        <v>0</v>
      </c>
      <c r="E76" s="207">
        <v>0</v>
      </c>
      <c r="F76" s="207">
        <v>0</v>
      </c>
      <c r="G76" s="207">
        <v>0</v>
      </c>
      <c r="H76" s="207">
        <v>0</v>
      </c>
      <c r="I76" s="207">
        <v>0</v>
      </c>
      <c r="J76" s="207">
        <v>0</v>
      </c>
      <c r="K76" s="208">
        <v>1</v>
      </c>
      <c r="M76" s="73"/>
    </row>
    <row r="77" spans="1:13" ht="12.75">
      <c r="A77" s="334" t="s">
        <v>65</v>
      </c>
      <c r="B77" s="333">
        <v>4</v>
      </c>
      <c r="C77" s="333">
        <v>3</v>
      </c>
      <c r="D77" s="333">
        <v>0</v>
      </c>
      <c r="E77" s="333">
        <v>4</v>
      </c>
      <c r="F77" s="333">
        <v>1</v>
      </c>
      <c r="G77" s="333">
        <v>0</v>
      </c>
      <c r="H77" s="333">
        <v>5</v>
      </c>
      <c r="I77" s="333">
        <v>1</v>
      </c>
      <c r="J77" s="333">
        <v>0</v>
      </c>
      <c r="K77" s="333">
        <v>6</v>
      </c>
      <c r="M77" s="73"/>
    </row>
    <row r="78" spans="1:13" ht="12.75">
      <c r="A78" s="335" t="s">
        <v>75</v>
      </c>
      <c r="B78" s="337">
        <v>2</v>
      </c>
      <c r="C78" s="207">
        <v>0</v>
      </c>
      <c r="D78" s="207">
        <v>0</v>
      </c>
      <c r="E78" s="207">
        <v>2</v>
      </c>
      <c r="F78" s="207">
        <v>0</v>
      </c>
      <c r="G78" s="207">
        <v>0</v>
      </c>
      <c r="H78" s="207">
        <v>2</v>
      </c>
      <c r="I78" s="207">
        <v>1</v>
      </c>
      <c r="J78" s="207">
        <v>0</v>
      </c>
      <c r="K78" s="208">
        <v>1</v>
      </c>
      <c r="M78" s="73"/>
    </row>
    <row r="79" spans="1:13" ht="12.75">
      <c r="A79" s="335" t="s">
        <v>79</v>
      </c>
      <c r="B79" s="337">
        <v>0</v>
      </c>
      <c r="C79" s="207">
        <v>1</v>
      </c>
      <c r="D79" s="207">
        <v>0</v>
      </c>
      <c r="E79" s="207">
        <v>0</v>
      </c>
      <c r="F79" s="207">
        <v>0</v>
      </c>
      <c r="G79" s="207">
        <v>0</v>
      </c>
      <c r="H79" s="207">
        <v>0</v>
      </c>
      <c r="I79" s="207">
        <v>0</v>
      </c>
      <c r="J79" s="207">
        <v>0</v>
      </c>
      <c r="K79" s="208">
        <v>1</v>
      </c>
      <c r="M79" s="73"/>
    </row>
    <row r="80" spans="1:13" ht="12.75">
      <c r="A80" s="335" t="s">
        <v>88</v>
      </c>
      <c r="B80" s="337">
        <v>1</v>
      </c>
      <c r="C80" s="207">
        <v>0</v>
      </c>
      <c r="D80" s="207">
        <v>0</v>
      </c>
      <c r="E80" s="207">
        <v>1</v>
      </c>
      <c r="F80" s="207">
        <v>0</v>
      </c>
      <c r="G80" s="207">
        <v>0</v>
      </c>
      <c r="H80" s="207">
        <v>1</v>
      </c>
      <c r="I80" s="207">
        <v>1</v>
      </c>
      <c r="J80" s="207">
        <v>0</v>
      </c>
      <c r="K80" s="208">
        <v>0</v>
      </c>
      <c r="M80" s="73"/>
    </row>
    <row r="81" spans="1:13" ht="12.75">
      <c r="A81" s="334" t="s">
        <v>89</v>
      </c>
      <c r="B81" s="333">
        <v>3</v>
      </c>
      <c r="C81" s="333">
        <v>1</v>
      </c>
      <c r="D81" s="333">
        <v>0</v>
      </c>
      <c r="E81" s="333">
        <v>3</v>
      </c>
      <c r="F81" s="333">
        <v>0</v>
      </c>
      <c r="G81" s="333">
        <v>0</v>
      </c>
      <c r="H81" s="333">
        <v>3</v>
      </c>
      <c r="I81" s="333">
        <v>2</v>
      </c>
      <c r="J81" s="333">
        <v>0</v>
      </c>
      <c r="K81" s="333">
        <v>2</v>
      </c>
      <c r="M81" s="73"/>
    </row>
    <row r="82" spans="1:13" ht="12.75">
      <c r="A82" s="335" t="s">
        <v>90</v>
      </c>
      <c r="B82" s="337">
        <v>1</v>
      </c>
      <c r="C82" s="207">
        <v>0</v>
      </c>
      <c r="D82" s="207">
        <v>0</v>
      </c>
      <c r="E82" s="207">
        <v>0</v>
      </c>
      <c r="F82" s="207">
        <v>0</v>
      </c>
      <c r="G82" s="207">
        <v>0</v>
      </c>
      <c r="H82" s="207">
        <v>0</v>
      </c>
      <c r="I82" s="207">
        <v>0</v>
      </c>
      <c r="J82" s="207">
        <v>0</v>
      </c>
      <c r="K82" s="208">
        <v>1</v>
      </c>
      <c r="M82" s="73"/>
    </row>
    <row r="83" spans="1:13" ht="12.75">
      <c r="A83" s="334" t="s">
        <v>195</v>
      </c>
      <c r="B83" s="333">
        <v>1</v>
      </c>
      <c r="C83" s="333">
        <v>0</v>
      </c>
      <c r="D83" s="333">
        <v>0</v>
      </c>
      <c r="E83" s="333">
        <v>0</v>
      </c>
      <c r="F83" s="333">
        <v>0</v>
      </c>
      <c r="G83" s="333">
        <v>0</v>
      </c>
      <c r="H83" s="333">
        <v>0</v>
      </c>
      <c r="I83" s="333">
        <v>0</v>
      </c>
      <c r="J83" s="333">
        <v>0</v>
      </c>
      <c r="K83" s="333">
        <v>1</v>
      </c>
      <c r="M83" s="73"/>
    </row>
    <row r="84" spans="1:13" ht="12.75">
      <c r="A84" s="335" t="s">
        <v>197</v>
      </c>
      <c r="B84" s="337">
        <v>1</v>
      </c>
      <c r="C84" s="207">
        <v>0</v>
      </c>
      <c r="D84" s="207">
        <v>0</v>
      </c>
      <c r="E84" s="207">
        <v>0</v>
      </c>
      <c r="F84" s="207">
        <v>0</v>
      </c>
      <c r="G84" s="207">
        <v>0</v>
      </c>
      <c r="H84" s="207">
        <v>0</v>
      </c>
      <c r="I84" s="207">
        <v>1</v>
      </c>
      <c r="J84" s="207">
        <v>0</v>
      </c>
      <c r="K84" s="208">
        <v>0</v>
      </c>
      <c r="M84" s="73"/>
    </row>
    <row r="85" spans="1:13" ht="14.25" customHeight="1">
      <c r="A85" s="336" t="s">
        <v>111</v>
      </c>
      <c r="B85" s="241">
        <v>9</v>
      </c>
      <c r="C85" s="241">
        <v>4</v>
      </c>
      <c r="D85" s="241">
        <v>0</v>
      </c>
      <c r="E85" s="241">
        <v>7</v>
      </c>
      <c r="F85" s="241">
        <v>1</v>
      </c>
      <c r="G85" s="241">
        <v>0</v>
      </c>
      <c r="H85" s="241">
        <v>8</v>
      </c>
      <c r="I85" s="241">
        <v>4</v>
      </c>
      <c r="J85" s="241">
        <v>0</v>
      </c>
      <c r="K85" s="241">
        <v>9</v>
      </c>
      <c r="M85" s="73"/>
    </row>
    <row r="86" ht="3" customHeight="1"/>
    <row r="87" spans="1:13" ht="20.25" customHeight="1">
      <c r="A87" s="390" t="s">
        <v>174</v>
      </c>
      <c r="B87" s="390"/>
      <c r="C87" s="390"/>
      <c r="D87" s="390"/>
      <c r="E87" s="390"/>
      <c r="F87" s="390"/>
      <c r="G87" s="390"/>
      <c r="H87" s="390"/>
      <c r="I87" s="390"/>
      <c r="J87" s="390"/>
      <c r="K87" s="390"/>
      <c r="L87" s="390"/>
      <c r="M87" s="390"/>
    </row>
    <row r="88" spans="1:13" ht="0.75" customHeight="1">
      <c r="A88" s="390"/>
      <c r="B88" s="390"/>
      <c r="C88" s="390"/>
      <c r="D88" s="390"/>
      <c r="E88" s="390"/>
      <c r="F88" s="390"/>
      <c r="G88" s="390"/>
      <c r="H88" s="390"/>
      <c r="I88" s="390"/>
      <c r="J88" s="390"/>
      <c r="K88" s="390"/>
      <c r="L88" s="390"/>
      <c r="M88" s="390"/>
    </row>
    <row r="89" spans="1:13" ht="21" customHeight="1">
      <c r="A89" s="393" t="s">
        <v>199</v>
      </c>
      <c r="B89" s="393"/>
      <c r="C89" s="393"/>
      <c r="D89" s="393"/>
      <c r="E89" s="393"/>
      <c r="F89" s="393"/>
      <c r="G89" s="393"/>
      <c r="H89" s="393"/>
      <c r="I89" s="393"/>
      <c r="J89" s="393"/>
      <c r="K89" s="393"/>
      <c r="L89" s="393"/>
      <c r="M89" s="393"/>
    </row>
    <row r="91" spans="2:11" ht="12.75">
      <c r="B91" s="124"/>
      <c r="C91" s="124"/>
      <c r="D91" s="124"/>
      <c r="E91" s="124"/>
      <c r="F91" s="124"/>
      <c r="G91" s="124"/>
      <c r="H91" s="124"/>
      <c r="I91" s="124"/>
      <c r="J91" s="124"/>
      <c r="K91" s="124"/>
    </row>
  </sheetData>
  <sheetProtection/>
  <mergeCells count="23">
    <mergeCell ref="A1:M1"/>
    <mergeCell ref="A2:M2"/>
    <mergeCell ref="A4:A5"/>
    <mergeCell ref="B4:B5"/>
    <mergeCell ref="C4:C5"/>
    <mergeCell ref="D4:D5"/>
    <mergeCell ref="K4:K5"/>
    <mergeCell ref="A89:M89"/>
    <mergeCell ref="A69:M69"/>
    <mergeCell ref="A70:M70"/>
    <mergeCell ref="A72:A73"/>
    <mergeCell ref="B72:B73"/>
    <mergeCell ref="C72:C73"/>
    <mergeCell ref="D72:D73"/>
    <mergeCell ref="I72:I73"/>
    <mergeCell ref="J72:J73"/>
    <mergeCell ref="K72:K73"/>
    <mergeCell ref="E72:H72"/>
    <mergeCell ref="A87:M87"/>
    <mergeCell ref="A88:M88"/>
    <mergeCell ref="L4:L5"/>
    <mergeCell ref="M4:M5"/>
    <mergeCell ref="E4:J4"/>
  </mergeCells>
  <printOptions/>
  <pageMargins left="0.2755905511811024" right="0.1968503937007874" top="0.3937007874015748" bottom="0.3937007874015748" header="0.15748031496062992" footer="0.15748031496062992"/>
  <pageSetup fitToHeight="0" horizontalDpi="600" verticalDpi="600" orientation="portrait" paperSize="9" r:id="rId2"/>
  <headerFooter alignWithMargins="0">
    <oddFooter>&amp;CPage &amp;P</oddFooter>
  </headerFooter>
  <rowBreaks count="1" manualBreakCount="1">
    <brk id="50" max="12" man="1"/>
  </rowBreaks>
  <drawing r:id="rId1"/>
</worksheet>
</file>

<file path=xl/worksheets/sheet4.xml><?xml version="1.0" encoding="utf-8"?>
<worksheet xmlns="http://schemas.openxmlformats.org/spreadsheetml/2006/main" xmlns:r="http://schemas.openxmlformats.org/officeDocument/2006/relationships">
  <sheetPr codeName="List2"/>
  <dimension ref="A1:AC71"/>
  <sheetViews>
    <sheetView showGridLines="0" view="pageBreakPreview" zoomScaleSheetLayoutView="100" workbookViewId="0" topLeftCell="A1">
      <selection activeCell="K13" sqref="K13"/>
    </sheetView>
  </sheetViews>
  <sheetFormatPr defaultColWidth="9.140625" defaultRowHeight="12.75"/>
  <cols>
    <col min="1" max="1" width="5.00390625" style="10" customWidth="1"/>
    <col min="2" max="2" width="22.57421875" style="10" customWidth="1"/>
    <col min="3" max="3" width="11.7109375" style="10" customWidth="1"/>
    <col min="4" max="4" width="8.140625" style="10" customWidth="1"/>
    <col min="5" max="9" width="10.140625" style="10" customWidth="1"/>
    <col min="10" max="10" width="8.421875" style="10" bestFit="1" customWidth="1"/>
    <col min="11" max="11" width="26.7109375" style="10" bestFit="1" customWidth="1"/>
    <col min="12" max="15" width="9.140625" style="10" customWidth="1"/>
    <col min="16" max="16" width="17.7109375" style="10" bestFit="1" customWidth="1"/>
    <col min="17" max="16384" width="9.140625" style="10" customWidth="1"/>
  </cols>
  <sheetData>
    <row r="1" spans="1:15" s="8" customFormat="1" ht="17.25" customHeight="1">
      <c r="A1" s="401" t="s">
        <v>159</v>
      </c>
      <c r="B1" s="401"/>
      <c r="C1" s="401"/>
      <c r="D1" s="401"/>
      <c r="E1" s="401"/>
      <c r="F1" s="401"/>
      <c r="G1" s="401"/>
      <c r="H1" s="401"/>
      <c r="I1" s="401"/>
      <c r="J1" s="360"/>
      <c r="K1" s="360"/>
      <c r="L1" s="360"/>
      <c r="M1" s="360"/>
      <c r="N1" s="360"/>
      <c r="O1" s="360"/>
    </row>
    <row r="2" spans="1:16" s="8" customFormat="1" ht="16.5" customHeight="1">
      <c r="A2" s="395" t="str">
        <f>Nastavení!B6</f>
        <v>August 2010</v>
      </c>
      <c r="B2" s="395"/>
      <c r="C2" s="395"/>
      <c r="D2" s="395"/>
      <c r="E2" s="395"/>
      <c r="F2" s="395"/>
      <c r="G2" s="395"/>
      <c r="H2" s="395"/>
      <c r="I2" s="395"/>
      <c r="J2" s="359"/>
      <c r="K2" s="359"/>
      <c r="L2" s="359"/>
      <c r="M2" s="359"/>
      <c r="N2" s="360"/>
      <c r="O2" s="360"/>
      <c r="P2" s="360"/>
    </row>
    <row r="3" spans="1:16" s="84" customFormat="1" ht="9.75">
      <c r="A3" s="494"/>
      <c r="D3" s="101" t="s">
        <v>23</v>
      </c>
      <c r="J3" s="361"/>
      <c r="K3" s="361"/>
      <c r="L3" s="361"/>
      <c r="M3" s="361"/>
      <c r="N3" s="361"/>
      <c r="O3" s="361"/>
      <c r="P3" s="361"/>
    </row>
    <row r="4" spans="1:16" s="9" customFormat="1" ht="11.25" customHeight="1">
      <c r="A4" s="102"/>
      <c r="B4" s="399" t="s">
        <v>160</v>
      </c>
      <c r="C4" s="399" t="s">
        <v>112</v>
      </c>
      <c r="D4" s="399" t="s">
        <v>9</v>
      </c>
      <c r="E4" s="102"/>
      <c r="J4" s="376">
        <f>IF($A3="","",VLOOKUP($A3,$L$5:$M$10,2,FALSE))</f>
      </c>
      <c r="K4" s="362"/>
      <c r="L4" s="362"/>
      <c r="M4" s="362"/>
      <c r="N4" s="362"/>
      <c r="O4" s="362"/>
      <c r="P4" s="362"/>
    </row>
    <row r="5" spans="1:16" s="9" customFormat="1" ht="11.25" customHeight="1">
      <c r="A5" s="102"/>
      <c r="B5" s="400"/>
      <c r="C5" s="400"/>
      <c r="D5" s="400"/>
      <c r="E5" s="102"/>
      <c r="J5" s="362"/>
      <c r="K5" s="362"/>
      <c r="L5" s="362" t="s">
        <v>33</v>
      </c>
      <c r="M5" s="362" t="s">
        <v>34</v>
      </c>
      <c r="N5" s="362"/>
      <c r="O5" s="362"/>
      <c r="P5" s="362"/>
    </row>
    <row r="6" spans="1:16" s="9" customFormat="1" ht="11.25" customHeight="1">
      <c r="A6" s="102" t="s">
        <v>89</v>
      </c>
      <c r="B6" s="209" t="s">
        <v>226</v>
      </c>
      <c r="C6" s="320">
        <v>23</v>
      </c>
      <c r="D6" s="321">
        <v>25.3</v>
      </c>
      <c r="E6" s="186" t="e">
        <f>IF(A6="","",VLOOKUP(A6,$L$5:$M$10,2,FALSE))</f>
        <v>#N/A</v>
      </c>
      <c r="J6" s="362"/>
      <c r="K6" s="362"/>
      <c r="L6" s="362" t="s">
        <v>32</v>
      </c>
      <c r="M6" s="362" t="s">
        <v>35</v>
      </c>
      <c r="N6" s="362"/>
      <c r="O6" s="362"/>
      <c r="P6" s="362"/>
    </row>
    <row r="7" spans="1:16" s="9" customFormat="1" ht="12.75" customHeight="1">
      <c r="A7" s="102" t="s">
        <v>89</v>
      </c>
      <c r="B7" s="212" t="s">
        <v>80</v>
      </c>
      <c r="C7" s="322">
        <v>14</v>
      </c>
      <c r="D7" s="323">
        <v>15.4</v>
      </c>
      <c r="E7" s="186" t="e">
        <f>IF(A7="","",VLOOKUP(A7,$L$5:$M$10,2,FALSE))</f>
        <v>#N/A</v>
      </c>
      <c r="J7" s="362"/>
      <c r="K7" s="362"/>
      <c r="L7" s="362" t="s">
        <v>29</v>
      </c>
      <c r="M7" s="362" t="s">
        <v>36</v>
      </c>
      <c r="N7" s="362"/>
      <c r="O7" s="362"/>
      <c r="P7" s="362"/>
    </row>
    <row r="8" spans="1:16" s="9" customFormat="1" ht="12.75" customHeight="1">
      <c r="A8" s="102" t="s">
        <v>65</v>
      </c>
      <c r="B8" s="212" t="s">
        <v>64</v>
      </c>
      <c r="C8" s="322">
        <v>12</v>
      </c>
      <c r="D8" s="323">
        <v>13.2</v>
      </c>
      <c r="E8" s="186" t="e">
        <f>IF(A8="","",VLOOKUP(A8,$L$5:$M$10,2,FALSE))</f>
        <v>#N/A</v>
      </c>
      <c r="J8" s="362"/>
      <c r="K8" s="362"/>
      <c r="L8" s="362" t="s">
        <v>31</v>
      </c>
      <c r="M8" s="362" t="s">
        <v>37</v>
      </c>
      <c r="N8" s="362"/>
      <c r="O8" s="362"/>
      <c r="P8" s="362"/>
    </row>
    <row r="9" spans="1:16" s="9" customFormat="1" ht="12.75" customHeight="1">
      <c r="A9" s="102" t="s">
        <v>65</v>
      </c>
      <c r="B9" s="212" t="s">
        <v>194</v>
      </c>
      <c r="C9" s="322">
        <v>8</v>
      </c>
      <c r="D9" s="323">
        <v>8.8</v>
      </c>
      <c r="E9" s="186"/>
      <c r="J9" s="362"/>
      <c r="K9" s="362"/>
      <c r="L9" s="362" t="s">
        <v>30</v>
      </c>
      <c r="M9" s="362" t="s">
        <v>38</v>
      </c>
      <c r="N9" s="362"/>
      <c r="O9" s="362"/>
      <c r="P9" s="362"/>
    </row>
    <row r="10" spans="1:16" s="9" customFormat="1" ht="12.75" customHeight="1">
      <c r="A10" s="102" t="s">
        <v>89</v>
      </c>
      <c r="B10" s="212" t="s">
        <v>78</v>
      </c>
      <c r="C10" s="322">
        <v>6</v>
      </c>
      <c r="D10" s="323">
        <v>6.6</v>
      </c>
      <c r="E10" s="186" t="e">
        <f>IF(A10="","",VLOOKUP(A10,$L$5:$M$10,2,FALSE))</f>
        <v>#N/A</v>
      </c>
      <c r="J10" s="362"/>
      <c r="K10" s="362"/>
      <c r="L10" s="362" t="s">
        <v>53</v>
      </c>
      <c r="M10" s="362" t="s">
        <v>38</v>
      </c>
      <c r="N10" s="362"/>
      <c r="O10" s="362"/>
      <c r="P10" s="362"/>
    </row>
    <row r="11" spans="1:16" s="9" customFormat="1" ht="12.75" customHeight="1">
      <c r="A11" s="102" t="s">
        <v>98</v>
      </c>
      <c r="B11" s="212" t="s">
        <v>94</v>
      </c>
      <c r="C11" s="322">
        <v>4</v>
      </c>
      <c r="D11" s="323">
        <v>4.4</v>
      </c>
      <c r="E11" s="186" t="e">
        <f>IF(A11="","",VLOOKUP(A11,$L$5:$M$10,2,FALSE))</f>
        <v>#N/A</v>
      </c>
      <c r="J11" s="362"/>
      <c r="K11" s="362"/>
      <c r="L11" s="362"/>
      <c r="M11" s="362"/>
      <c r="N11" s="362"/>
      <c r="O11" s="362"/>
      <c r="P11" s="362"/>
    </row>
    <row r="12" spans="1:16" s="9" customFormat="1" ht="12.75" customHeight="1">
      <c r="A12" s="102" t="s">
        <v>197</v>
      </c>
      <c r="B12" s="212" t="s">
        <v>197</v>
      </c>
      <c r="C12" s="322">
        <v>3</v>
      </c>
      <c r="D12" s="323">
        <v>3.3</v>
      </c>
      <c r="E12" s="186" t="e">
        <f>IF(A12="","",VLOOKUP(A12,$L$5:$M$10,2,FALSE))</f>
        <v>#N/A</v>
      </c>
      <c r="J12" s="362"/>
      <c r="K12" s="362"/>
      <c r="L12" s="362"/>
      <c r="M12" s="362"/>
      <c r="N12" s="362"/>
      <c r="O12" s="362"/>
      <c r="P12" s="362"/>
    </row>
    <row r="13" spans="1:16" s="9" customFormat="1" ht="12.75" customHeight="1">
      <c r="A13" s="102" t="s">
        <v>229</v>
      </c>
      <c r="B13" s="212" t="s">
        <v>90</v>
      </c>
      <c r="C13" s="322">
        <v>3</v>
      </c>
      <c r="D13" s="323">
        <v>3.3</v>
      </c>
      <c r="E13" s="186" t="e">
        <f>IF(A13="","",VLOOKUP(A13,$L$5:$M$10,2,FALSE))</f>
        <v>#N/A</v>
      </c>
      <c r="J13" s="362"/>
      <c r="K13" s="362"/>
      <c r="L13" s="362"/>
      <c r="M13" s="362"/>
      <c r="N13" s="362"/>
      <c r="O13" s="362"/>
      <c r="P13" s="362"/>
    </row>
    <row r="14" spans="1:16" s="9" customFormat="1" ht="12.75" customHeight="1">
      <c r="A14" s="102" t="s">
        <v>89</v>
      </c>
      <c r="B14" s="212" t="s">
        <v>85</v>
      </c>
      <c r="C14" s="322">
        <v>3</v>
      </c>
      <c r="D14" s="323">
        <v>3.3</v>
      </c>
      <c r="E14" s="186"/>
      <c r="J14" s="362"/>
      <c r="K14" s="362"/>
      <c r="L14" s="362"/>
      <c r="M14" s="362"/>
      <c r="N14" s="362"/>
      <c r="O14" s="362"/>
      <c r="P14" s="362"/>
    </row>
    <row r="15" spans="1:16" s="9" customFormat="1" ht="12.75" customHeight="1">
      <c r="A15" s="102" t="s">
        <v>98</v>
      </c>
      <c r="B15" s="212" t="s">
        <v>91</v>
      </c>
      <c r="C15" s="322">
        <v>2</v>
      </c>
      <c r="D15" s="323">
        <v>2.2</v>
      </c>
      <c r="E15" s="186"/>
      <c r="J15" s="362"/>
      <c r="K15" s="362"/>
      <c r="L15" s="362"/>
      <c r="M15" s="362"/>
      <c r="N15" s="362"/>
      <c r="O15" s="362"/>
      <c r="P15" s="362"/>
    </row>
    <row r="16" spans="1:16" s="9" customFormat="1" ht="12.75" customHeight="1">
      <c r="A16" s="102" t="s">
        <v>89</v>
      </c>
      <c r="B16" s="212" t="s">
        <v>73</v>
      </c>
      <c r="C16" s="322">
        <v>2</v>
      </c>
      <c r="D16" s="323">
        <v>2.2</v>
      </c>
      <c r="E16" s="186"/>
      <c r="J16" s="362"/>
      <c r="K16" s="362"/>
      <c r="L16" s="362"/>
      <c r="M16" s="362"/>
      <c r="N16" s="362"/>
      <c r="O16" s="362"/>
      <c r="P16" s="362"/>
    </row>
    <row r="17" spans="1:16" s="9" customFormat="1" ht="12.75" customHeight="1">
      <c r="A17" s="102" t="s">
        <v>89</v>
      </c>
      <c r="B17" s="212" t="s">
        <v>79</v>
      </c>
      <c r="C17" s="322">
        <v>2</v>
      </c>
      <c r="D17" s="323">
        <v>2.2</v>
      </c>
      <c r="E17" s="186"/>
      <c r="J17" s="362"/>
      <c r="K17" s="362"/>
      <c r="L17" s="362"/>
      <c r="M17" s="362"/>
      <c r="N17" s="362"/>
      <c r="O17" s="362"/>
      <c r="P17" s="362"/>
    </row>
    <row r="18" spans="1:16" s="9" customFormat="1" ht="12.75" customHeight="1">
      <c r="A18" s="102" t="s">
        <v>89</v>
      </c>
      <c r="B18" s="212" t="s">
        <v>198</v>
      </c>
      <c r="C18" s="322">
        <v>2</v>
      </c>
      <c r="D18" s="323">
        <v>2.2</v>
      </c>
      <c r="E18" s="186"/>
      <c r="J18" s="362"/>
      <c r="K18" s="362"/>
      <c r="L18" s="362"/>
      <c r="M18" s="362"/>
      <c r="N18" s="362"/>
      <c r="O18" s="362"/>
      <c r="P18" s="362"/>
    </row>
    <row r="19" spans="1:16" s="9" customFormat="1" ht="12.75" customHeight="1">
      <c r="A19" s="102" t="s">
        <v>65</v>
      </c>
      <c r="B19" s="212" t="s">
        <v>55</v>
      </c>
      <c r="C19" s="322">
        <v>1</v>
      </c>
      <c r="D19" s="323">
        <v>1.1</v>
      </c>
      <c r="E19" s="186"/>
      <c r="J19" s="362"/>
      <c r="K19" s="362"/>
      <c r="L19" s="362"/>
      <c r="M19" s="362"/>
      <c r="N19" s="362"/>
      <c r="O19" s="362"/>
      <c r="P19" s="362"/>
    </row>
    <row r="20" spans="1:16" s="9" customFormat="1" ht="12.75" customHeight="1">
      <c r="A20" s="102" t="s">
        <v>89</v>
      </c>
      <c r="B20" s="212" t="s">
        <v>70</v>
      </c>
      <c r="C20" s="322">
        <v>1</v>
      </c>
      <c r="D20" s="323">
        <v>1.1</v>
      </c>
      <c r="E20" s="186"/>
      <c r="J20" s="362"/>
      <c r="K20" s="362"/>
      <c r="L20" s="362"/>
      <c r="M20" s="362"/>
      <c r="N20" s="362"/>
      <c r="O20" s="362"/>
      <c r="P20" s="362"/>
    </row>
    <row r="21" spans="1:16" s="9" customFormat="1" ht="12.75" customHeight="1">
      <c r="A21" s="102" t="s">
        <v>89</v>
      </c>
      <c r="B21" s="212" t="s">
        <v>72</v>
      </c>
      <c r="C21" s="322">
        <v>1</v>
      </c>
      <c r="D21" s="323">
        <v>1.1</v>
      </c>
      <c r="E21" s="186"/>
      <c r="J21" s="362"/>
      <c r="K21" s="362"/>
      <c r="L21" s="362"/>
      <c r="M21" s="362"/>
      <c r="N21" s="362"/>
      <c r="O21" s="362"/>
      <c r="P21" s="362"/>
    </row>
    <row r="22" spans="1:16" s="9" customFormat="1" ht="12.75" customHeight="1">
      <c r="A22" s="102" t="s">
        <v>89</v>
      </c>
      <c r="B22" s="212" t="s">
        <v>75</v>
      </c>
      <c r="C22" s="322">
        <v>1</v>
      </c>
      <c r="D22" s="323">
        <v>1.1</v>
      </c>
      <c r="E22" s="186"/>
      <c r="J22" s="3"/>
      <c r="K22" s="362"/>
      <c r="L22" s="362"/>
      <c r="M22" s="362"/>
      <c r="N22" s="362"/>
      <c r="O22" s="362"/>
      <c r="P22" s="362"/>
    </row>
    <row r="23" spans="1:16" s="9" customFormat="1" ht="12.75" customHeight="1">
      <c r="A23" s="102" t="s">
        <v>98</v>
      </c>
      <c r="B23" s="212" t="s">
        <v>142</v>
      </c>
      <c r="C23" s="322">
        <v>1</v>
      </c>
      <c r="D23" s="323">
        <v>1.1</v>
      </c>
      <c r="E23" s="186"/>
      <c r="J23" s="3"/>
      <c r="K23" s="362"/>
      <c r="L23" s="362"/>
      <c r="M23" s="362"/>
      <c r="N23" s="362"/>
      <c r="O23" s="362"/>
      <c r="P23" s="362"/>
    </row>
    <row r="24" spans="1:16" s="9" customFormat="1" ht="12.75" customHeight="1">
      <c r="A24" s="102" t="s">
        <v>98</v>
      </c>
      <c r="B24" s="212" t="s">
        <v>225</v>
      </c>
      <c r="C24" s="322">
        <v>1</v>
      </c>
      <c r="D24" s="323">
        <v>1.1</v>
      </c>
      <c r="E24" s="186"/>
      <c r="J24" s="3"/>
      <c r="K24" s="362"/>
      <c r="L24" s="362"/>
      <c r="M24" s="362"/>
      <c r="N24" s="362"/>
      <c r="O24" s="362"/>
      <c r="P24" s="362"/>
    </row>
    <row r="25" spans="1:16" s="9" customFormat="1" ht="12.75" customHeight="1">
      <c r="A25" s="102" t="s">
        <v>89</v>
      </c>
      <c r="B25" s="212" t="s">
        <v>86</v>
      </c>
      <c r="C25" s="322">
        <v>1</v>
      </c>
      <c r="D25" s="323">
        <v>1.1</v>
      </c>
      <c r="E25" s="186"/>
      <c r="J25" s="3"/>
      <c r="K25" s="362"/>
      <c r="L25" s="362"/>
      <c r="M25" s="362"/>
      <c r="N25" s="362"/>
      <c r="O25" s="362"/>
      <c r="P25" s="362"/>
    </row>
    <row r="26" spans="1:16" s="9" customFormat="1" ht="12.75" customHeight="1">
      <c r="A26" s="102" t="s">
        <v>111</v>
      </c>
      <c r="B26" s="50" t="s">
        <v>111</v>
      </c>
      <c r="C26" s="50">
        <v>91</v>
      </c>
      <c r="D26" s="328">
        <v>100</v>
      </c>
      <c r="E26" s="102" t="e">
        <f>IF(A26="","",VLOOKUP(A26,$L$5:$M$10,2,FALSE))</f>
        <v>#N/A</v>
      </c>
      <c r="J26" s="376" t="e">
        <f>IF($A26="","",VLOOKUP($A26,$L$5:$M$10,2,FALSE))</f>
        <v>#N/A</v>
      </c>
      <c r="K26" s="362"/>
      <c r="L26" s="362"/>
      <c r="M26" s="362"/>
      <c r="N26" s="362"/>
      <c r="O26" s="362"/>
      <c r="P26" s="362"/>
    </row>
    <row r="27" spans="1:16" s="9" customFormat="1" ht="6.75" customHeight="1">
      <c r="A27" s="102"/>
      <c r="B27" s="10"/>
      <c r="C27" s="10"/>
      <c r="D27" s="10"/>
      <c r="E27" s="102"/>
      <c r="K27" s="362"/>
      <c r="L27" s="362"/>
      <c r="M27" s="362"/>
      <c r="N27" s="362"/>
      <c r="O27" s="362"/>
      <c r="P27" s="362"/>
    </row>
    <row r="28" spans="1:16" s="9" customFormat="1" ht="36.75" customHeight="1">
      <c r="A28" s="102"/>
      <c r="E28" s="102"/>
      <c r="K28" s="362"/>
      <c r="L28" s="362"/>
      <c r="M28" s="362"/>
      <c r="N28" s="362"/>
      <c r="O28" s="362"/>
      <c r="P28" s="362"/>
    </row>
    <row r="29" spans="1:16" s="130" customFormat="1" ht="8.25" hidden="1">
      <c r="A29" s="374"/>
      <c r="E29" s="374"/>
      <c r="K29" s="363"/>
      <c r="L29" s="363"/>
      <c r="M29" s="363"/>
      <c r="N29" s="363"/>
      <c r="O29" s="363"/>
      <c r="P29" s="363"/>
    </row>
    <row r="30" spans="1:16" s="85" customFormat="1" ht="8.25" hidden="1">
      <c r="A30" s="375"/>
      <c r="E30" s="375"/>
      <c r="K30" s="364"/>
      <c r="L30" s="364"/>
      <c r="M30" s="364"/>
      <c r="N30" s="364"/>
      <c r="O30" s="364"/>
      <c r="P30" s="364"/>
    </row>
    <row r="31" spans="1:16" s="9" customFormat="1" ht="12" hidden="1">
      <c r="A31" s="102"/>
      <c r="E31" s="102"/>
      <c r="K31" s="362"/>
      <c r="L31" s="362"/>
      <c r="M31" s="362"/>
      <c r="N31" s="362"/>
      <c r="O31" s="362"/>
      <c r="P31" s="362"/>
    </row>
    <row r="32" spans="1:16" s="9" customFormat="1" ht="12" hidden="1">
      <c r="A32" s="102"/>
      <c r="E32" s="102"/>
      <c r="K32" s="365" t="s">
        <v>0</v>
      </c>
      <c r="L32" s="362" t="s">
        <v>38</v>
      </c>
      <c r="M32" s="362"/>
      <c r="N32" s="362"/>
      <c r="O32" s="362"/>
      <c r="P32" s="362"/>
    </row>
    <row r="33" spans="1:16" s="9" customFormat="1" ht="12" hidden="1">
      <c r="A33" s="102"/>
      <c r="E33" s="102"/>
      <c r="K33" s="365"/>
      <c r="L33" s="362"/>
      <c r="M33" s="362"/>
      <c r="N33" s="362"/>
      <c r="O33" s="362"/>
      <c r="P33" s="362"/>
    </row>
    <row r="34" spans="1:16" s="9" customFormat="1" ht="12" hidden="1">
      <c r="A34" s="102"/>
      <c r="E34" s="102"/>
      <c r="K34" s="365"/>
      <c r="L34" s="362"/>
      <c r="M34" s="362"/>
      <c r="N34" s="362"/>
      <c r="O34" s="362"/>
      <c r="P34" s="362"/>
    </row>
    <row r="35" spans="1:16" s="9" customFormat="1" ht="12" hidden="1">
      <c r="A35" s="102"/>
      <c r="E35" s="102"/>
      <c r="K35" s="365" t="s">
        <v>3</v>
      </c>
      <c r="L35" s="362" t="s">
        <v>41</v>
      </c>
      <c r="M35" s="362"/>
      <c r="N35" s="362"/>
      <c r="O35" s="362"/>
      <c r="P35" s="362"/>
    </row>
    <row r="36" spans="1:16" s="9" customFormat="1" ht="12" hidden="1">
      <c r="A36" s="102"/>
      <c r="E36" s="102"/>
      <c r="K36" s="365" t="s">
        <v>7</v>
      </c>
      <c r="L36" s="362" t="s">
        <v>42</v>
      </c>
      <c r="M36" s="362"/>
      <c r="N36" s="362"/>
      <c r="O36" s="362"/>
      <c r="P36" s="362"/>
    </row>
    <row r="37" spans="1:16" s="9" customFormat="1" ht="6.75" customHeight="1">
      <c r="A37" s="102"/>
      <c r="E37" s="102"/>
      <c r="K37" s="365"/>
      <c r="L37" s="362"/>
      <c r="M37" s="362"/>
      <c r="N37" s="362"/>
      <c r="O37" s="362"/>
      <c r="P37" s="362"/>
    </row>
    <row r="38" spans="5:16" s="9" customFormat="1" ht="5.25" customHeight="1">
      <c r="E38" s="102"/>
      <c r="K38" s="365"/>
      <c r="L38" s="362"/>
      <c r="M38" s="362"/>
      <c r="N38" s="362"/>
      <c r="O38" s="362"/>
      <c r="P38" s="362"/>
    </row>
    <row r="39" spans="5:12" s="9" customFormat="1" ht="6" customHeight="1">
      <c r="E39" s="102"/>
      <c r="K39" s="129"/>
      <c r="L39" s="102"/>
    </row>
    <row r="40" spans="4:12" s="9" customFormat="1" ht="12">
      <c r="D40" s="101" t="s">
        <v>24</v>
      </c>
      <c r="E40" s="102"/>
      <c r="K40" s="129"/>
      <c r="L40" s="102"/>
    </row>
    <row r="41" spans="2:17" s="17" customFormat="1" ht="30" customHeight="1">
      <c r="B41" s="52" t="s">
        <v>160</v>
      </c>
      <c r="C41" s="52" t="s">
        <v>112</v>
      </c>
      <c r="D41" s="52" t="s">
        <v>9</v>
      </c>
      <c r="E41" s="85"/>
      <c r="F41" s="85"/>
      <c r="G41" s="85"/>
      <c r="H41" s="85"/>
      <c r="I41" s="85"/>
      <c r="J41" s="128"/>
      <c r="K41" s="57"/>
      <c r="L41" s="57"/>
      <c r="M41" s="57"/>
      <c r="N41" s="57"/>
      <c r="O41" s="57"/>
      <c r="Q41" s="76"/>
    </row>
    <row r="42" spans="2:17" s="17" customFormat="1" ht="13.5" customHeight="1">
      <c r="B42" s="219" t="s">
        <v>89</v>
      </c>
      <c r="C42" s="324">
        <v>56</v>
      </c>
      <c r="D42" s="325">
        <v>62</v>
      </c>
      <c r="E42" s="9"/>
      <c r="F42" s="9"/>
      <c r="G42" s="9"/>
      <c r="H42" s="9"/>
      <c r="I42" s="9"/>
      <c r="J42" s="128"/>
      <c r="K42"/>
      <c r="L42" s="182"/>
      <c r="M42" s="63"/>
      <c r="N42" s="347"/>
      <c r="O42" s="348"/>
      <c r="P42" s="347"/>
      <c r="Q42" s="76"/>
    </row>
    <row r="43" spans="2:17" s="17" customFormat="1" ht="13.5" customHeight="1">
      <c r="B43" s="491" t="s">
        <v>65</v>
      </c>
      <c r="C43" s="492">
        <v>21</v>
      </c>
      <c r="D43" s="493">
        <v>23</v>
      </c>
      <c r="E43" s="9"/>
      <c r="F43" s="9"/>
      <c r="G43" s="9"/>
      <c r="H43" s="9"/>
      <c r="I43" s="9"/>
      <c r="J43" s="128"/>
      <c r="K43"/>
      <c r="L43" s="182"/>
      <c r="M43" s="63"/>
      <c r="N43" s="347"/>
      <c r="O43" s="348"/>
      <c r="P43" s="347"/>
      <c r="Q43" s="76"/>
    </row>
    <row r="44" spans="2:17" s="17" customFormat="1" ht="13.5" customHeight="1">
      <c r="B44" s="220" t="s">
        <v>98</v>
      </c>
      <c r="C44" s="326">
        <v>8</v>
      </c>
      <c r="D44" s="327">
        <v>9</v>
      </c>
      <c r="E44" s="9"/>
      <c r="F44" s="9"/>
      <c r="G44" s="9"/>
      <c r="H44" s="9"/>
      <c r="I44" s="9"/>
      <c r="K44"/>
      <c r="L44" s="182"/>
      <c r="M44" s="63"/>
      <c r="N44" s="347"/>
      <c r="O44" s="348"/>
      <c r="P44" s="347"/>
      <c r="Q44" s="76"/>
    </row>
    <row r="45" spans="2:17" s="17" customFormat="1" ht="13.5" customHeight="1">
      <c r="B45" s="220" t="s">
        <v>197</v>
      </c>
      <c r="C45" s="326">
        <v>3</v>
      </c>
      <c r="D45" s="327">
        <v>3</v>
      </c>
      <c r="E45" s="9"/>
      <c r="F45" s="9"/>
      <c r="G45" s="9"/>
      <c r="H45" s="9"/>
      <c r="I45" s="9"/>
      <c r="K45"/>
      <c r="L45" s="182"/>
      <c r="M45" s="63"/>
      <c r="N45" s="347"/>
      <c r="O45" s="348"/>
      <c r="P45" s="347"/>
      <c r="Q45" s="76"/>
    </row>
    <row r="46" spans="2:23" s="17" customFormat="1" ht="13.5" customHeight="1">
      <c r="B46" s="220" t="s">
        <v>195</v>
      </c>
      <c r="C46" s="326">
        <v>3</v>
      </c>
      <c r="D46" s="327">
        <v>3</v>
      </c>
      <c r="E46" s="9"/>
      <c r="F46" s="9"/>
      <c r="G46" s="9"/>
      <c r="H46" s="9"/>
      <c r="I46" s="9"/>
      <c r="K46"/>
      <c r="L46" s="182"/>
      <c r="M46" s="63"/>
      <c r="N46" s="347"/>
      <c r="O46" s="348"/>
      <c r="P46" s="349"/>
      <c r="Q46" s="350"/>
      <c r="R46" s="351"/>
      <c r="S46" s="351"/>
      <c r="T46" s="351"/>
      <c r="U46" s="351"/>
      <c r="V46" s="351"/>
      <c r="W46" s="351"/>
    </row>
    <row r="47" spans="2:23" s="17" customFormat="1" ht="13.5" customHeight="1">
      <c r="B47" s="50" t="s">
        <v>111</v>
      </c>
      <c r="C47" s="50">
        <v>91</v>
      </c>
      <c r="D47" s="328">
        <v>100</v>
      </c>
      <c r="E47" s="9"/>
      <c r="F47" s="9"/>
      <c r="G47" s="9"/>
      <c r="H47" s="9"/>
      <c r="I47" s="9"/>
      <c r="K47"/>
      <c r="L47" s="182"/>
      <c r="M47" s="63"/>
      <c r="N47" s="347"/>
      <c r="O47" s="348"/>
      <c r="P47" s="349"/>
      <c r="Q47" s="350"/>
      <c r="R47" s="351"/>
      <c r="S47" s="351"/>
      <c r="T47" s="351"/>
      <c r="U47" s="351"/>
      <c r="V47" s="351"/>
      <c r="W47" s="351"/>
    </row>
    <row r="48" spans="1:23" s="17" customFormat="1" ht="13.5" customHeight="1">
      <c r="A48" s="26"/>
      <c r="B48" s="131"/>
      <c r="C48" s="131"/>
      <c r="D48" s="131"/>
      <c r="E48" s="131"/>
      <c r="F48" s="131"/>
      <c r="G48" s="131"/>
      <c r="H48" s="131"/>
      <c r="I48" s="131"/>
      <c r="K48" s="189"/>
      <c r="L48" s="182"/>
      <c r="M48" s="63"/>
      <c r="N48" s="347"/>
      <c r="O48" s="372"/>
      <c r="P48" s="349"/>
      <c r="Q48" s="350"/>
      <c r="R48" s="351"/>
      <c r="S48" s="351"/>
      <c r="T48" s="351"/>
      <c r="U48" s="351"/>
      <c r="V48" s="351"/>
      <c r="W48" s="351"/>
    </row>
    <row r="49" spans="1:23" s="17" customFormat="1" ht="1.5" customHeight="1">
      <c r="A49" s="26"/>
      <c r="B49" s="9"/>
      <c r="C49" s="9"/>
      <c r="D49" s="10"/>
      <c r="E49" s="9"/>
      <c r="F49" s="9"/>
      <c r="G49" s="9"/>
      <c r="H49" s="9"/>
      <c r="I49" s="9"/>
      <c r="K49"/>
      <c r="L49" s="182"/>
      <c r="M49" s="63"/>
      <c r="N49" s="347"/>
      <c r="O49" s="372"/>
      <c r="P49" s="349"/>
      <c r="Q49" s="350"/>
      <c r="R49" s="351"/>
      <c r="S49" s="351"/>
      <c r="T49" s="351"/>
      <c r="U49" s="351"/>
      <c r="V49" s="351"/>
      <c r="W49" s="351"/>
    </row>
    <row r="50" spans="1:25" s="17" customFormat="1" ht="56.25" customHeight="1" thickBot="1">
      <c r="A50" s="26"/>
      <c r="B50" s="1"/>
      <c r="C50" s="1"/>
      <c r="D50" s="1"/>
      <c r="E50" s="1"/>
      <c r="F50" s="1"/>
      <c r="G50" s="1"/>
      <c r="H50" s="1"/>
      <c r="I50" s="1"/>
      <c r="J50" s="1"/>
      <c r="K50" s="1"/>
      <c r="L50" s="1"/>
      <c r="M50" s="1"/>
      <c r="N50" s="351"/>
      <c r="O50" s="351"/>
      <c r="P50" s="351"/>
      <c r="Q50" s="352"/>
      <c r="R50" s="352"/>
      <c r="S50" s="352"/>
      <c r="T50" s="352"/>
      <c r="U50" s="352"/>
      <c r="V50" s="352"/>
      <c r="W50" s="353"/>
      <c r="X50" s="351"/>
      <c r="Y50" s="1"/>
    </row>
    <row r="51" spans="1:25" s="17" customFormat="1" ht="13.5" customHeight="1" thickTop="1">
      <c r="A51" s="26"/>
      <c r="B51" s="202" t="s">
        <v>157</v>
      </c>
      <c r="C51" s="184"/>
      <c r="D51" s="184"/>
      <c r="E51" s="185"/>
      <c r="H51" s="1"/>
      <c r="I51" s="1"/>
      <c r="J51" s="1"/>
      <c r="K51" s="1"/>
      <c r="L51" s="1"/>
      <c r="M51" s="1"/>
      <c r="N51" s="351"/>
      <c r="O51" s="351"/>
      <c r="P51" s="351"/>
      <c r="Q51" s="353"/>
      <c r="R51" s="353"/>
      <c r="S51" s="352" t="s">
        <v>191</v>
      </c>
      <c r="T51" s="353"/>
      <c r="U51" s="353"/>
      <c r="V51" s="353"/>
      <c r="W51" s="353"/>
      <c r="X51" s="351"/>
      <c r="Y51" s="1"/>
    </row>
    <row r="52" spans="1:25" s="17" customFormat="1" ht="13.5" customHeight="1">
      <c r="A52" s="26"/>
      <c r="B52" s="203" t="str">
        <f>CONCATENATE("of international protection seekers in ",YEAR(Nastavení!B3))</f>
        <v>of international protection seekers in 2010</v>
      </c>
      <c r="C52" s="183"/>
      <c r="D52" s="183"/>
      <c r="E52" s="64"/>
      <c r="H52" s="1"/>
      <c r="I52" s="1"/>
      <c r="J52" s="1"/>
      <c r="K52" s="1"/>
      <c r="L52" s="1"/>
      <c r="M52" s="1"/>
      <c r="N52" s="351"/>
      <c r="O52" s="351"/>
      <c r="P52" s="351"/>
      <c r="Q52" s="353"/>
      <c r="R52" s="353"/>
      <c r="S52" s="353"/>
      <c r="T52" s="353"/>
      <c r="U52" s="353"/>
      <c r="V52" s="353"/>
      <c r="W52" s="353"/>
      <c r="X52" s="351"/>
      <c r="Y52" s="1"/>
    </row>
    <row r="53" spans="1:25" s="17" customFormat="1" ht="13.5" customHeight="1">
      <c r="A53" s="26"/>
      <c r="B53" s="183" t="str">
        <f>CONCATENATE("(",DAY(Nastavení!$B$3),".",MONTH(Nastavení!$B$3),".",YEAR(Nastavení!$B$3),")")</f>
        <v>(31.8.2010)</v>
      </c>
      <c r="C53" s="64"/>
      <c r="D53" s="64"/>
      <c r="E53" s="64"/>
      <c r="H53" s="1"/>
      <c r="I53" s="1"/>
      <c r="J53" s="1"/>
      <c r="K53" s="1"/>
      <c r="L53" s="1"/>
      <c r="M53" s="1"/>
      <c r="N53" s="351"/>
      <c r="O53" s="351"/>
      <c r="P53" s="354" t="str">
        <f>CONCATENATE(S53," - ",T53,"%")</f>
        <v> - Státní příslušnost%</v>
      </c>
      <c r="Q53" s="355"/>
      <c r="R53" s="351"/>
      <c r="S53" s="351"/>
      <c r="T53" s="351" t="s">
        <v>215</v>
      </c>
      <c r="U53" s="351" t="s">
        <v>216</v>
      </c>
      <c r="V53" s="351"/>
      <c r="W53" s="351"/>
      <c r="X53" s="351"/>
      <c r="Y53" s="1"/>
    </row>
    <row r="54" spans="1:25" s="17" customFormat="1" ht="13.5" customHeight="1">
      <c r="A54" s="26"/>
      <c r="B54" s="1"/>
      <c r="C54" s="1"/>
      <c r="D54" s="1"/>
      <c r="E54" s="1"/>
      <c r="F54" s="1"/>
      <c r="G54" s="1"/>
      <c r="H54" s="1"/>
      <c r="I54" s="1"/>
      <c r="J54" s="1"/>
      <c r="K54" s="1"/>
      <c r="L54" s="1"/>
      <c r="M54" s="1"/>
      <c r="N54" s="351"/>
      <c r="O54" s="351"/>
      <c r="P54" s="354" t="str">
        <f aca="true" t="shared" si="0" ref="P54:P64">CONCATENATE(T54," - ",S54,"%")</f>
        <v>Other - 23,84%</v>
      </c>
      <c r="Q54" s="356">
        <f aca="true" t="shared" si="1" ref="Q54:Q64">S54</f>
        <v>23.84</v>
      </c>
      <c r="R54" s="351"/>
      <c r="S54" s="356">
        <f>ROUND(U54,2)</f>
        <v>23.84</v>
      </c>
      <c r="T54" s="357" t="s">
        <v>119</v>
      </c>
      <c r="U54" s="358">
        <v>23.84</v>
      </c>
      <c r="V54" s="357" t="s">
        <v>230</v>
      </c>
      <c r="W54" s="351"/>
      <c r="X54" s="354"/>
      <c r="Y54"/>
    </row>
    <row r="55" spans="1:25" s="17" customFormat="1" ht="13.5" customHeight="1">
      <c r="A55" s="26"/>
      <c r="B55" s="1"/>
      <c r="C55" s="1"/>
      <c r="D55" s="1"/>
      <c r="E55" s="1"/>
      <c r="F55" s="1"/>
      <c r="G55" s="1"/>
      <c r="H55" s="1"/>
      <c r="I55" s="1"/>
      <c r="J55" s="1"/>
      <c r="K55" s="1"/>
      <c r="L55" s="1"/>
      <c r="M55" s="1"/>
      <c r="N55" s="351"/>
      <c r="O55" s="351"/>
      <c r="P55" s="354" t="str">
        <f t="shared" si="0"/>
        <v>Ukraine - 15,18%</v>
      </c>
      <c r="Q55" s="356">
        <f>S55</f>
        <v>15.18</v>
      </c>
      <c r="R55" s="351"/>
      <c r="S55" s="356">
        <f>ROUND(U55,2)</f>
        <v>15.18</v>
      </c>
      <c r="T55" s="357" t="s">
        <v>64</v>
      </c>
      <c r="U55" s="358">
        <v>15.18</v>
      </c>
      <c r="V55" s="357" t="s">
        <v>231</v>
      </c>
      <c r="W55" s="351"/>
      <c r="X55" s="354"/>
      <c r="Y55"/>
    </row>
    <row r="56" spans="1:25" s="17" customFormat="1" ht="13.5" customHeight="1">
      <c r="A56" s="26"/>
      <c r="B56" s="1"/>
      <c r="C56" s="1"/>
      <c r="D56" s="1"/>
      <c r="E56" s="1"/>
      <c r="F56" s="1"/>
      <c r="G56" s="1"/>
      <c r="H56" s="1"/>
      <c r="I56" s="1"/>
      <c r="J56" s="1"/>
      <c r="K56" s="1"/>
      <c r="L56" s="1"/>
      <c r="M56" s="1"/>
      <c r="N56" s="351"/>
      <c r="O56" s="351"/>
      <c r="P56" s="354" t="str">
        <f t="shared" si="0"/>
        <v>Mongolia - 11,5%</v>
      </c>
      <c r="Q56" s="356">
        <f t="shared" si="1"/>
        <v>11.5</v>
      </c>
      <c r="R56" s="351"/>
      <c r="S56" s="356">
        <f aca="true" t="shared" si="2" ref="S55:S64">ROUND(U56,2)</f>
        <v>11.5</v>
      </c>
      <c r="T56" s="357" t="s">
        <v>80</v>
      </c>
      <c r="U56" s="358">
        <v>11.5</v>
      </c>
      <c r="V56" s="357" t="s">
        <v>232</v>
      </c>
      <c r="W56" s="351"/>
      <c r="X56" s="354"/>
      <c r="Y56"/>
    </row>
    <row r="57" spans="1:25" s="17" customFormat="1" ht="13.5" customHeight="1">
      <c r="A57" s="26"/>
      <c r="B57" s="1"/>
      <c r="C57" s="1"/>
      <c r="D57" s="1"/>
      <c r="E57" s="1"/>
      <c r="F57" s="1"/>
      <c r="G57" s="1"/>
      <c r="H57" s="1"/>
      <c r="I57" s="1"/>
      <c r="J57" s="1"/>
      <c r="K57" s="1"/>
      <c r="L57" s="1"/>
      <c r="M57" s="1"/>
      <c r="N57" s="351"/>
      <c r="O57" s="351"/>
      <c r="P57" s="354" t="str">
        <f t="shared" si="0"/>
        <v>Russian Federation - 7,03%</v>
      </c>
      <c r="Q57" s="356">
        <f t="shared" si="1"/>
        <v>7.03</v>
      </c>
      <c r="R57" s="351"/>
      <c r="S57" s="356">
        <f t="shared" si="2"/>
        <v>7.03</v>
      </c>
      <c r="T57" s="357" t="s">
        <v>194</v>
      </c>
      <c r="U57" s="358">
        <v>7.03</v>
      </c>
      <c r="V57" s="357" t="s">
        <v>233</v>
      </c>
      <c r="W57" s="351"/>
      <c r="X57" s="354"/>
      <c r="Y57"/>
    </row>
    <row r="58" spans="1:25" s="17" customFormat="1" ht="13.5" customHeight="1">
      <c r="A58" s="26"/>
      <c r="B58" s="1"/>
      <c r="C58" s="1"/>
      <c r="D58" s="1"/>
      <c r="E58" s="1"/>
      <c r="F58" s="1"/>
      <c r="G58" s="1"/>
      <c r="H58" s="1"/>
      <c r="I58" s="1"/>
      <c r="J58" s="1"/>
      <c r="K58" s="1"/>
      <c r="L58" s="1"/>
      <c r="M58" s="1"/>
      <c r="N58" s="351"/>
      <c r="O58" s="351"/>
      <c r="P58" s="354" t="str">
        <f t="shared" si="0"/>
        <v>Myanmar - 6,55%</v>
      </c>
      <c r="Q58" s="356">
        <f t="shared" si="1"/>
        <v>6.55</v>
      </c>
      <c r="R58" s="351"/>
      <c r="S58" s="356">
        <f t="shared" si="2"/>
        <v>6.55</v>
      </c>
      <c r="T58" s="357" t="s">
        <v>226</v>
      </c>
      <c r="U58" s="358">
        <v>6.55</v>
      </c>
      <c r="V58" s="357" t="s">
        <v>226</v>
      </c>
      <c r="W58" s="351"/>
      <c r="X58" s="354"/>
      <c r="Y58"/>
    </row>
    <row r="59" spans="1:25" s="17" customFormat="1" ht="13.5" customHeight="1">
      <c r="A59" s="26"/>
      <c r="B59" s="1"/>
      <c r="C59" s="1"/>
      <c r="D59" s="1"/>
      <c r="E59" s="1"/>
      <c r="F59" s="1"/>
      <c r="G59" s="1"/>
      <c r="H59" s="1"/>
      <c r="I59" s="1"/>
      <c r="J59" s="1"/>
      <c r="K59" s="1"/>
      <c r="L59" s="1"/>
      <c r="M59" s="1"/>
      <c r="N59" s="351"/>
      <c r="O59" s="351"/>
      <c r="P59" s="354" t="str">
        <f t="shared" si="0"/>
        <v>Stateless persons - 6,23%</v>
      </c>
      <c r="Q59" s="356">
        <f t="shared" si="1"/>
        <v>6.23</v>
      </c>
      <c r="R59" s="351"/>
      <c r="S59" s="356">
        <f t="shared" si="2"/>
        <v>6.23</v>
      </c>
      <c r="T59" s="357" t="s">
        <v>197</v>
      </c>
      <c r="U59" s="358">
        <v>6.23</v>
      </c>
      <c r="V59" s="357" t="s">
        <v>234</v>
      </c>
      <c r="W59" s="351"/>
      <c r="X59" s="354"/>
      <c r="Y59"/>
    </row>
    <row r="60" spans="1:29" s="17" customFormat="1" ht="13.5" customHeight="1">
      <c r="A60" s="26"/>
      <c r="B60" s="1"/>
      <c r="C60" s="1"/>
      <c r="D60" s="1"/>
      <c r="E60" s="1"/>
      <c r="F60" s="1"/>
      <c r="G60" s="1"/>
      <c r="H60" s="1"/>
      <c r="I60" s="1"/>
      <c r="J60" s="1"/>
      <c r="K60" s="1"/>
      <c r="L60" s="1"/>
      <c r="M60" s="1"/>
      <c r="N60" s="351"/>
      <c r="O60" s="351"/>
      <c r="P60" s="354" t="str">
        <f t="shared" si="0"/>
        <v>Turkey - 6,23%</v>
      </c>
      <c r="Q60" s="356">
        <f t="shared" si="1"/>
        <v>6.23</v>
      </c>
      <c r="R60" s="351"/>
      <c r="S60" s="356">
        <f t="shared" si="2"/>
        <v>6.23</v>
      </c>
      <c r="T60" s="357" t="s">
        <v>86</v>
      </c>
      <c r="U60" s="358">
        <v>6.23</v>
      </c>
      <c r="V60" s="357" t="s">
        <v>235</v>
      </c>
      <c r="W60" s="351"/>
      <c r="X60" s="354"/>
      <c r="Y60"/>
      <c r="AA60" s="76"/>
      <c r="AB60" s="77"/>
      <c r="AC60" s="24"/>
    </row>
    <row r="61" spans="1:29" s="17" customFormat="1" ht="13.5" customHeight="1">
      <c r="A61" s="26"/>
      <c r="B61" s="1"/>
      <c r="C61" s="1"/>
      <c r="D61" s="1"/>
      <c r="E61" s="1"/>
      <c r="F61" s="1"/>
      <c r="G61" s="1"/>
      <c r="H61" s="1"/>
      <c r="I61" s="1"/>
      <c r="J61" s="1"/>
      <c r="K61" s="1"/>
      <c r="L61" s="1"/>
      <c r="M61" s="1"/>
      <c r="N61" s="351"/>
      <c r="O61" s="351"/>
      <c r="P61" s="354" t="str">
        <f t="shared" si="0"/>
        <v>Kazakhstan - 5,59%</v>
      </c>
      <c r="Q61" s="356">
        <f t="shared" si="1"/>
        <v>5.59</v>
      </c>
      <c r="R61" s="351"/>
      <c r="S61" s="356">
        <f t="shared" si="2"/>
        <v>5.59</v>
      </c>
      <c r="T61" s="357" t="s">
        <v>78</v>
      </c>
      <c r="U61" s="358">
        <v>5.59</v>
      </c>
      <c r="V61" s="357" t="s">
        <v>236</v>
      </c>
      <c r="W61" s="351"/>
      <c r="X61" s="354"/>
      <c r="Y61"/>
      <c r="AA61" s="76"/>
      <c r="AB61" s="77"/>
      <c r="AC61" s="24"/>
    </row>
    <row r="62" spans="2:25" ht="12.75">
      <c r="B62" s="1"/>
      <c r="C62" s="1"/>
      <c r="D62" s="1"/>
      <c r="E62" s="1"/>
      <c r="F62" s="1"/>
      <c r="G62" s="1"/>
      <c r="H62" s="1"/>
      <c r="I62" s="1"/>
      <c r="J62" s="1"/>
      <c r="K62" s="1"/>
      <c r="L62" s="1"/>
      <c r="M62" s="1"/>
      <c r="N62" s="351"/>
      <c r="O62" s="351"/>
      <c r="P62" s="354" t="str">
        <f t="shared" si="0"/>
        <v>Belarus - 5,27%</v>
      </c>
      <c r="Q62" s="356">
        <f t="shared" si="1"/>
        <v>5.27</v>
      </c>
      <c r="R62" s="351"/>
      <c r="S62" s="356">
        <f t="shared" si="2"/>
        <v>5.27</v>
      </c>
      <c r="T62" s="357" t="s">
        <v>55</v>
      </c>
      <c r="U62" s="358">
        <v>5.27</v>
      </c>
      <c r="V62" s="357" t="s">
        <v>237</v>
      </c>
      <c r="W62" s="351"/>
      <c r="X62" s="354"/>
      <c r="Y62"/>
    </row>
    <row r="63" spans="2:25" ht="12.75">
      <c r="B63" s="1"/>
      <c r="C63" s="1"/>
      <c r="D63" s="1"/>
      <c r="E63" s="1"/>
      <c r="F63" s="1"/>
      <c r="G63" s="1"/>
      <c r="H63" s="1"/>
      <c r="I63" s="1"/>
      <c r="J63" s="1"/>
      <c r="K63" s="1"/>
      <c r="L63" s="1"/>
      <c r="M63" s="1"/>
      <c r="N63" s="351"/>
      <c r="O63" s="351"/>
      <c r="P63" s="354" t="str">
        <f t="shared" si="0"/>
        <v>Vietnam - 4,79%</v>
      </c>
      <c r="Q63" s="356">
        <f t="shared" si="1"/>
        <v>4.79</v>
      </c>
      <c r="R63" s="351"/>
      <c r="S63" s="356">
        <f t="shared" si="2"/>
        <v>4.79</v>
      </c>
      <c r="T63" s="357" t="s">
        <v>198</v>
      </c>
      <c r="U63" s="358">
        <v>4.79</v>
      </c>
      <c r="V63" s="357" t="s">
        <v>198</v>
      </c>
      <c r="W63" s="351"/>
      <c r="X63" s="354"/>
      <c r="Y63"/>
    </row>
    <row r="64" spans="2:25" ht="12.75">
      <c r="B64" s="1"/>
      <c r="C64" s="1"/>
      <c r="D64" s="1"/>
      <c r="E64" s="1"/>
      <c r="F64" s="1"/>
      <c r="G64" s="1"/>
      <c r="H64" s="1"/>
      <c r="I64" s="1"/>
      <c r="J64" s="1"/>
      <c r="K64" s="1"/>
      <c r="L64" s="1"/>
      <c r="M64" s="1"/>
      <c r="N64" s="351"/>
      <c r="O64" s="351"/>
      <c r="P64" s="354" t="str">
        <f t="shared" si="0"/>
        <v>Kyrgyzstan - 4,15%</v>
      </c>
      <c r="Q64" s="356">
        <f t="shared" si="1"/>
        <v>4.15</v>
      </c>
      <c r="R64" s="351"/>
      <c r="S64" s="356">
        <f t="shared" si="2"/>
        <v>4.15</v>
      </c>
      <c r="T64" s="357" t="s">
        <v>79</v>
      </c>
      <c r="U64" s="358">
        <v>4.15</v>
      </c>
      <c r="V64" s="357" t="s">
        <v>238</v>
      </c>
      <c r="W64" s="351"/>
      <c r="X64" s="354"/>
      <c r="Y64"/>
    </row>
    <row r="65" spans="2:25" ht="12.75">
      <c r="B65" s="1"/>
      <c r="C65" s="1"/>
      <c r="D65" s="1"/>
      <c r="E65" s="1"/>
      <c r="F65" s="1"/>
      <c r="G65" s="1"/>
      <c r="H65" s="1"/>
      <c r="I65" s="1"/>
      <c r="J65" s="1"/>
      <c r="K65" s="1"/>
      <c r="L65" s="1"/>
      <c r="M65" s="1"/>
      <c r="N65" s="351"/>
      <c r="O65" s="351"/>
      <c r="P65" s="354" t="str">
        <f>CONCATENATE(T65," - ",S65,"%")</f>
        <v>Nigeria - 3,67%</v>
      </c>
      <c r="Q65" s="356">
        <f>S65</f>
        <v>3.67</v>
      </c>
      <c r="R65" s="351"/>
      <c r="S65" s="356">
        <f>ROUND(U65,2)</f>
        <v>3.67</v>
      </c>
      <c r="T65" s="357" t="s">
        <v>94</v>
      </c>
      <c r="U65" s="358">
        <v>3.67</v>
      </c>
      <c r="V65" s="357" t="s">
        <v>239</v>
      </c>
      <c r="W65" s="351"/>
      <c r="X65" s="354"/>
      <c r="Y65"/>
    </row>
    <row r="66" spans="2:25" ht="12.75">
      <c r="B66" s="1"/>
      <c r="C66" s="1"/>
      <c r="D66" s="1"/>
      <c r="E66" s="1"/>
      <c r="F66" s="1"/>
      <c r="G66" s="1"/>
      <c r="H66" s="1"/>
      <c r="I66" s="1"/>
      <c r="J66" s="1"/>
      <c r="K66" s="1"/>
      <c r="L66" s="1"/>
      <c r="M66" s="1"/>
      <c r="N66" s="351"/>
      <c r="O66" s="351"/>
      <c r="P66" s="354"/>
      <c r="Q66" s="356"/>
      <c r="R66" s="351"/>
      <c r="S66" s="356"/>
      <c r="T66" s="351"/>
      <c r="U66" s="351"/>
      <c r="V66" s="351"/>
      <c r="W66" s="351"/>
      <c r="X66" s="354"/>
      <c r="Y66"/>
    </row>
    <row r="67" spans="2:25" ht="12.75">
      <c r="B67" s="1"/>
      <c r="C67" s="1"/>
      <c r="D67" s="1"/>
      <c r="E67" s="1"/>
      <c r="F67" s="1"/>
      <c r="G67" s="1"/>
      <c r="H67" s="1"/>
      <c r="I67" s="1"/>
      <c r="J67" s="1"/>
      <c r="K67" s="1"/>
      <c r="L67" s="1"/>
      <c r="M67" s="1"/>
      <c r="N67" s="351"/>
      <c r="O67" s="351"/>
      <c r="P67" s="351"/>
      <c r="Q67" s="373"/>
      <c r="R67" s="351"/>
      <c r="S67" s="356"/>
      <c r="T67" s="351"/>
      <c r="U67" s="351"/>
      <c r="V67" s="351"/>
      <c r="W67" s="351"/>
      <c r="X67" s="351"/>
      <c r="Y67" s="1"/>
    </row>
    <row r="68" spans="2:25" ht="12.75">
      <c r="B68" s="1"/>
      <c r="C68" s="1"/>
      <c r="D68" s="1"/>
      <c r="E68" s="1"/>
      <c r="F68" s="1"/>
      <c r="G68" s="1"/>
      <c r="H68" s="1"/>
      <c r="I68" s="1"/>
      <c r="J68" s="1"/>
      <c r="K68" s="1"/>
      <c r="L68" s="1"/>
      <c r="M68" s="1"/>
      <c r="N68" s="351"/>
      <c r="O68" s="351"/>
      <c r="P68" s="351"/>
      <c r="Q68" s="351"/>
      <c r="R68" s="351"/>
      <c r="S68" s="351"/>
      <c r="T68" s="351"/>
      <c r="U68" s="351"/>
      <c r="V68" s="351"/>
      <c r="W68" s="351"/>
      <c r="X68" s="351"/>
      <c r="Y68" s="1"/>
    </row>
    <row r="69" spans="2:25" ht="12.75">
      <c r="B69" s="1"/>
      <c r="C69" s="1"/>
      <c r="D69" s="1"/>
      <c r="E69" s="1"/>
      <c r="F69" s="1"/>
      <c r="G69" s="1"/>
      <c r="H69" s="1"/>
      <c r="I69" s="1"/>
      <c r="J69" s="1"/>
      <c r="K69" s="1"/>
      <c r="L69" s="1"/>
      <c r="M69" s="1"/>
      <c r="N69" s="351"/>
      <c r="O69" s="351"/>
      <c r="P69" s="351"/>
      <c r="Q69" s="351"/>
      <c r="R69" s="351"/>
      <c r="S69" s="351"/>
      <c r="T69" s="351"/>
      <c r="U69" s="351"/>
      <c r="V69" s="351"/>
      <c r="W69" s="351"/>
      <c r="X69" s="351"/>
      <c r="Y69" s="1"/>
    </row>
    <row r="70" spans="2:25" ht="12.75">
      <c r="B70" s="1"/>
      <c r="C70" s="1"/>
      <c r="D70" s="1"/>
      <c r="E70" s="1"/>
      <c r="F70" s="1"/>
      <c r="G70" s="1"/>
      <c r="H70" s="1"/>
      <c r="I70" s="1"/>
      <c r="J70" s="1"/>
      <c r="K70" s="1"/>
      <c r="L70" s="1"/>
      <c r="M70" s="1"/>
      <c r="N70" s="351"/>
      <c r="O70" s="351"/>
      <c r="P70" s="351"/>
      <c r="Q70" s="351"/>
      <c r="R70" s="351"/>
      <c r="S70" s="351"/>
      <c r="T70" s="351"/>
      <c r="U70" s="351"/>
      <c r="V70" s="351"/>
      <c r="W70" s="351"/>
      <c r="X70" s="351"/>
      <c r="Y70" s="1"/>
    </row>
    <row r="71" ht="12.75">
      <c r="K71" s="182"/>
    </row>
  </sheetData>
  <sheetProtection/>
  <mergeCells count="5">
    <mergeCell ref="B4:B5"/>
    <mergeCell ref="C4:C5"/>
    <mergeCell ref="D4:D5"/>
    <mergeCell ref="A1:I1"/>
    <mergeCell ref="A2:I2"/>
  </mergeCells>
  <printOptions/>
  <pageMargins left="0.2755905511811024" right="0.1968503937007874" top="0.3937007874015748" bottom="0.3937007874015748" header="0.15748031496062992" footer="0.15748031496062992"/>
  <pageSetup horizontalDpi="600" verticalDpi="600" orientation="portrait" paperSize="9" scale="90"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sheetPr codeName="List7"/>
  <dimension ref="A1:O29"/>
  <sheetViews>
    <sheetView showGridLines="0" view="pageBreakPreview" zoomScale="85" zoomScaleSheetLayoutView="85" workbookViewId="0" topLeftCell="A1">
      <selection activeCell="K15" sqref="K15"/>
    </sheetView>
  </sheetViews>
  <sheetFormatPr defaultColWidth="9.140625" defaultRowHeight="12.75"/>
  <cols>
    <col min="1" max="1" width="18.7109375" style="105" customWidth="1"/>
    <col min="2" max="4" width="6.8515625" style="105" customWidth="1"/>
    <col min="5" max="5" width="60.00390625" style="105" customWidth="1"/>
    <col min="6" max="6" width="9.140625" style="105" customWidth="1"/>
    <col min="7" max="7" width="10.28125" style="105" bestFit="1" customWidth="1"/>
    <col min="8" max="16384" width="9.140625" style="105" customWidth="1"/>
  </cols>
  <sheetData>
    <row r="1" spans="1:5" s="103" customFormat="1" ht="17.25" customHeight="1">
      <c r="A1" s="402" t="s">
        <v>161</v>
      </c>
      <c r="B1" s="403"/>
      <c r="C1" s="403"/>
      <c r="D1" s="403"/>
      <c r="E1" s="403"/>
    </row>
    <row r="2" spans="1:5" s="103" customFormat="1" ht="17.25" customHeight="1">
      <c r="A2" s="377" t="str">
        <f>Nastavení!B6</f>
        <v>August 2010</v>
      </c>
      <c r="B2" s="377"/>
      <c r="C2" s="377"/>
      <c r="D2" s="377"/>
      <c r="E2" s="377"/>
    </row>
    <row r="3" spans="1:4" s="104" customFormat="1" ht="9.75" customHeight="1">
      <c r="A3" s="404" t="s">
        <v>40</v>
      </c>
      <c r="B3" s="404"/>
      <c r="C3" s="404"/>
      <c r="D3" s="404"/>
    </row>
    <row r="4" spans="1:4" ht="81.75" customHeight="1">
      <c r="A4" s="221" t="s">
        <v>160</v>
      </c>
      <c r="B4" s="222" t="s">
        <v>111</v>
      </c>
      <c r="C4" s="222" t="s">
        <v>120</v>
      </c>
      <c r="D4" s="222" t="s">
        <v>162</v>
      </c>
    </row>
    <row r="5" spans="1:15" ht="12.75">
      <c r="A5" s="223" t="s">
        <v>91</v>
      </c>
      <c r="B5" s="224">
        <v>2</v>
      </c>
      <c r="C5" s="225">
        <v>1</v>
      </c>
      <c r="D5" s="226">
        <v>1</v>
      </c>
      <c r="G5" s="190"/>
      <c r="H5" s="106"/>
      <c r="I5" s="106"/>
      <c r="J5" s="106"/>
      <c r="K5" s="106"/>
      <c r="L5" s="106"/>
      <c r="M5" s="106"/>
      <c r="N5" s="106"/>
      <c r="O5" s="106"/>
    </row>
    <row r="6" spans="1:15" ht="12.75">
      <c r="A6" s="227" t="s">
        <v>55</v>
      </c>
      <c r="B6" s="228">
        <v>1</v>
      </c>
      <c r="C6" s="229">
        <v>0</v>
      </c>
      <c r="D6" s="230">
        <v>1</v>
      </c>
      <c r="G6" s="190"/>
      <c r="H6" s="106"/>
      <c r="I6" s="107"/>
      <c r="J6" s="107"/>
      <c r="K6" s="107"/>
      <c r="L6" s="107"/>
      <c r="M6" s="107"/>
      <c r="N6" s="107"/>
      <c r="O6" s="107"/>
    </row>
    <row r="7" spans="1:15" ht="12.75">
      <c r="A7" s="227" t="s">
        <v>142</v>
      </c>
      <c r="B7" s="228">
        <v>1</v>
      </c>
      <c r="C7" s="229">
        <v>1</v>
      </c>
      <c r="D7" s="230">
        <v>0</v>
      </c>
      <c r="G7" s="190"/>
      <c r="H7" s="106"/>
      <c r="I7" s="107"/>
      <c r="J7" s="107"/>
      <c r="K7" s="107"/>
      <c r="L7" s="107"/>
      <c r="M7" s="107"/>
      <c r="N7" s="107"/>
      <c r="O7" s="107"/>
    </row>
    <row r="8" spans="1:15" ht="12.75">
      <c r="A8" s="227" t="s">
        <v>225</v>
      </c>
      <c r="B8" s="228">
        <v>1</v>
      </c>
      <c r="C8" s="229">
        <v>1</v>
      </c>
      <c r="D8" s="230">
        <v>0</v>
      </c>
      <c r="G8" s="190"/>
      <c r="H8" s="106"/>
      <c r="I8" s="107"/>
      <c r="J8" s="107"/>
      <c r="K8" s="107"/>
      <c r="L8" s="107"/>
      <c r="M8" s="107"/>
      <c r="N8" s="107"/>
      <c r="O8" s="107"/>
    </row>
    <row r="9" spans="1:15" ht="12.75">
      <c r="A9" s="227" t="s">
        <v>90</v>
      </c>
      <c r="B9" s="228">
        <v>3</v>
      </c>
      <c r="C9" s="229">
        <v>3</v>
      </c>
      <c r="D9" s="230">
        <v>0</v>
      </c>
      <c r="G9" s="190"/>
      <c r="H9" s="106"/>
      <c r="I9" s="107"/>
      <c r="J9" s="107"/>
      <c r="K9" s="107"/>
      <c r="L9" s="107"/>
      <c r="M9" s="107"/>
      <c r="N9" s="107"/>
      <c r="O9" s="107"/>
    </row>
    <row r="10" spans="1:15" ht="12.75">
      <c r="A10" s="227" t="s">
        <v>72</v>
      </c>
      <c r="B10" s="228">
        <v>1</v>
      </c>
      <c r="C10" s="229">
        <v>1</v>
      </c>
      <c r="D10" s="230">
        <v>0</v>
      </c>
      <c r="G10" s="190"/>
      <c r="H10" s="106"/>
      <c r="I10" s="107"/>
      <c r="J10" s="107"/>
      <c r="K10" s="107"/>
      <c r="L10" s="107"/>
      <c r="M10" s="107"/>
      <c r="N10" s="107"/>
      <c r="O10" s="107"/>
    </row>
    <row r="11" spans="1:15" ht="12.75">
      <c r="A11" s="227" t="s">
        <v>70</v>
      </c>
      <c r="B11" s="228">
        <v>1</v>
      </c>
      <c r="C11" s="229">
        <v>1</v>
      </c>
      <c r="D11" s="230">
        <v>0</v>
      </c>
      <c r="G11" s="190"/>
      <c r="H11" s="106"/>
      <c r="I11" s="107"/>
      <c r="J11" s="107"/>
      <c r="K11" s="107"/>
      <c r="L11" s="107"/>
      <c r="M11" s="107"/>
      <c r="N11" s="107"/>
      <c r="O11" s="107"/>
    </row>
    <row r="12" spans="1:15" ht="12.75">
      <c r="A12" s="227" t="s">
        <v>73</v>
      </c>
      <c r="B12" s="228">
        <v>2</v>
      </c>
      <c r="C12" s="229">
        <v>0</v>
      </c>
      <c r="D12" s="230">
        <v>2</v>
      </c>
      <c r="G12" s="190"/>
      <c r="H12" s="106"/>
      <c r="I12" s="107"/>
      <c r="J12" s="107"/>
      <c r="K12" s="107"/>
      <c r="L12" s="107"/>
      <c r="M12" s="107"/>
      <c r="N12" s="107"/>
      <c r="O12" s="107"/>
    </row>
    <row r="13" spans="1:15" ht="12.75">
      <c r="A13" s="227" t="s">
        <v>75</v>
      </c>
      <c r="B13" s="228">
        <v>1</v>
      </c>
      <c r="C13" s="229">
        <v>1</v>
      </c>
      <c r="D13" s="230">
        <v>0</v>
      </c>
      <c r="G13" s="190"/>
      <c r="H13" s="106"/>
      <c r="I13" s="107"/>
      <c r="J13" s="107"/>
      <c r="K13" s="107"/>
      <c r="L13" s="107"/>
      <c r="M13" s="107"/>
      <c r="N13" s="107"/>
      <c r="O13" s="107"/>
    </row>
    <row r="14" spans="1:15" ht="12.75">
      <c r="A14" s="227" t="s">
        <v>78</v>
      </c>
      <c r="B14" s="228">
        <v>6</v>
      </c>
      <c r="C14" s="229">
        <v>0</v>
      </c>
      <c r="D14" s="230">
        <v>6</v>
      </c>
      <c r="G14" s="190"/>
      <c r="H14" s="106"/>
      <c r="I14" s="107"/>
      <c r="J14" s="107"/>
      <c r="K14" s="107"/>
      <c r="L14" s="107"/>
      <c r="M14" s="107"/>
      <c r="N14" s="107"/>
      <c r="O14" s="107"/>
    </row>
    <row r="15" spans="1:15" ht="12.75">
      <c r="A15" s="227" t="s">
        <v>79</v>
      </c>
      <c r="B15" s="228">
        <v>2</v>
      </c>
      <c r="C15" s="229">
        <v>1</v>
      </c>
      <c r="D15" s="230">
        <v>1</v>
      </c>
      <c r="G15" s="190"/>
      <c r="H15" s="106"/>
      <c r="I15" s="107"/>
      <c r="J15" s="107"/>
      <c r="K15" s="107"/>
      <c r="L15" s="107"/>
      <c r="M15" s="107"/>
      <c r="N15" s="107"/>
      <c r="O15" s="107"/>
    </row>
    <row r="16" spans="1:15" ht="12.75">
      <c r="A16" s="227" t="s">
        <v>80</v>
      </c>
      <c r="B16" s="228">
        <v>14</v>
      </c>
      <c r="C16" s="229">
        <v>6</v>
      </c>
      <c r="D16" s="230">
        <v>8</v>
      </c>
      <c r="G16" s="190"/>
      <c r="H16" s="106"/>
      <c r="I16" s="107"/>
      <c r="J16" s="107"/>
      <c r="K16" s="107"/>
      <c r="L16" s="107"/>
      <c r="M16" s="107"/>
      <c r="N16" s="107"/>
      <c r="O16" s="107"/>
    </row>
    <row r="17" spans="1:15" ht="12.75">
      <c r="A17" s="227" t="s">
        <v>226</v>
      </c>
      <c r="B17" s="228">
        <v>23</v>
      </c>
      <c r="C17" s="229">
        <v>23</v>
      </c>
      <c r="D17" s="230">
        <v>0</v>
      </c>
      <c r="G17" s="190"/>
      <c r="H17" s="106"/>
      <c r="I17" s="107"/>
      <c r="J17" s="107"/>
      <c r="K17" s="107"/>
      <c r="L17" s="107"/>
      <c r="M17" s="107"/>
      <c r="N17" s="107"/>
      <c r="O17" s="107"/>
    </row>
    <row r="18" spans="1:15" ht="12.75">
      <c r="A18" s="227" t="s">
        <v>94</v>
      </c>
      <c r="B18" s="228">
        <v>4</v>
      </c>
      <c r="C18" s="229">
        <v>2</v>
      </c>
      <c r="D18" s="230">
        <v>2</v>
      </c>
      <c r="G18" s="190"/>
      <c r="H18" s="106"/>
      <c r="I18" s="107"/>
      <c r="J18" s="107"/>
      <c r="K18" s="107"/>
      <c r="L18" s="107"/>
      <c r="M18" s="107"/>
      <c r="N18" s="107"/>
      <c r="O18" s="107"/>
    </row>
    <row r="19" spans="1:15" ht="12.75">
      <c r="A19" s="227" t="s">
        <v>194</v>
      </c>
      <c r="B19" s="228">
        <v>8</v>
      </c>
      <c r="C19" s="229">
        <v>5</v>
      </c>
      <c r="D19" s="230">
        <v>3</v>
      </c>
      <c r="G19" s="190"/>
      <c r="H19" s="106"/>
      <c r="I19" s="107"/>
      <c r="J19" s="107"/>
      <c r="K19" s="107"/>
      <c r="L19" s="107"/>
      <c r="M19" s="107"/>
      <c r="N19" s="107"/>
      <c r="O19" s="107"/>
    </row>
    <row r="20" spans="1:15" ht="12.75">
      <c r="A20" s="227" t="s">
        <v>85</v>
      </c>
      <c r="B20" s="228">
        <v>3</v>
      </c>
      <c r="C20" s="229">
        <v>2</v>
      </c>
      <c r="D20" s="230">
        <v>1</v>
      </c>
      <c r="G20" s="190"/>
      <c r="H20" s="106"/>
      <c r="I20" s="107"/>
      <c r="J20" s="107"/>
      <c r="K20" s="107"/>
      <c r="L20" s="107"/>
      <c r="M20" s="107"/>
      <c r="N20" s="107"/>
      <c r="O20" s="107"/>
    </row>
    <row r="21" spans="1:15" ht="12.75">
      <c r="A21" s="227" t="s">
        <v>86</v>
      </c>
      <c r="B21" s="228">
        <v>1</v>
      </c>
      <c r="C21" s="229">
        <v>0</v>
      </c>
      <c r="D21" s="230">
        <v>1</v>
      </c>
      <c r="G21" s="190"/>
      <c r="H21" s="106"/>
      <c r="I21" s="107"/>
      <c r="J21" s="107"/>
      <c r="K21" s="107"/>
      <c r="L21" s="107"/>
      <c r="M21" s="107"/>
      <c r="N21" s="107"/>
      <c r="O21" s="107"/>
    </row>
    <row r="22" spans="1:15" ht="12.75">
      <c r="A22" s="227" t="s">
        <v>64</v>
      </c>
      <c r="B22" s="228">
        <v>12</v>
      </c>
      <c r="C22" s="229">
        <v>8</v>
      </c>
      <c r="D22" s="230">
        <v>4</v>
      </c>
      <c r="G22" s="190"/>
      <c r="H22" s="106"/>
      <c r="I22" s="107"/>
      <c r="J22" s="107"/>
      <c r="K22" s="107"/>
      <c r="L22" s="107"/>
      <c r="M22" s="107"/>
      <c r="N22" s="107"/>
      <c r="O22" s="107"/>
    </row>
    <row r="23" spans="1:15" ht="12.75">
      <c r="A23" s="227" t="s">
        <v>198</v>
      </c>
      <c r="B23" s="228">
        <v>2</v>
      </c>
      <c r="C23" s="229">
        <v>1</v>
      </c>
      <c r="D23" s="230">
        <v>1</v>
      </c>
      <c r="G23" s="190"/>
      <c r="H23" s="106"/>
      <c r="I23" s="107"/>
      <c r="J23" s="107"/>
      <c r="K23" s="107"/>
      <c r="L23" s="107"/>
      <c r="M23" s="107"/>
      <c r="N23" s="107"/>
      <c r="O23" s="107"/>
    </row>
    <row r="24" spans="1:15" ht="12.75">
      <c r="A24" s="227" t="s">
        <v>197</v>
      </c>
      <c r="B24" s="228">
        <v>3</v>
      </c>
      <c r="C24" s="229">
        <v>1</v>
      </c>
      <c r="D24" s="230">
        <v>2</v>
      </c>
      <c r="G24" s="190"/>
      <c r="H24" s="106"/>
      <c r="I24" s="107"/>
      <c r="J24" s="107"/>
      <c r="K24" s="107"/>
      <c r="L24" s="107"/>
      <c r="M24" s="107"/>
      <c r="N24" s="107"/>
      <c r="O24" s="107"/>
    </row>
    <row r="25" spans="1:15" ht="12.75">
      <c r="A25" s="108" t="s">
        <v>111</v>
      </c>
      <c r="B25" s="109">
        <v>91</v>
      </c>
      <c r="C25" s="109">
        <v>58</v>
      </c>
      <c r="D25" s="109">
        <v>33</v>
      </c>
      <c r="G25" s="190"/>
      <c r="H25" s="106"/>
      <c r="I25" s="107"/>
      <c r="J25" s="107"/>
      <c r="K25" s="107"/>
      <c r="L25" s="107"/>
      <c r="M25" s="107"/>
      <c r="N25" s="107"/>
      <c r="O25" s="107"/>
    </row>
    <row r="26" spans="2:15" ht="12.75">
      <c r="B26" s="125"/>
      <c r="G26" s="190"/>
      <c r="H26" s="106"/>
      <c r="I26" s="107"/>
      <c r="J26" s="107"/>
      <c r="K26" s="107"/>
      <c r="L26" s="107"/>
      <c r="M26" s="107"/>
      <c r="N26" s="107"/>
      <c r="O26" s="107"/>
    </row>
    <row r="27" spans="2:7" ht="12.75">
      <c r="B27" s="125"/>
      <c r="C27" s="125"/>
      <c r="D27" s="125"/>
      <c r="G27" s="190"/>
    </row>
    <row r="28" ht="12.75">
      <c r="G28" s="190"/>
    </row>
    <row r="29" ht="12.75">
      <c r="G29" s="190"/>
    </row>
  </sheetData>
  <sheetProtection/>
  <mergeCells count="3">
    <mergeCell ref="A1:E1"/>
    <mergeCell ref="A2:E2"/>
    <mergeCell ref="A3:D3"/>
  </mergeCells>
  <printOptions/>
  <pageMargins left="0.2755905511811024" right="0.1968503937007874" top="0.3937007874015748" bottom="0.3937007874015748" header="0.15748031496062992" footer="0.15748031496062992"/>
  <pageSetup horizontalDpi="600" verticalDpi="600" orientation="portrait" paperSize="9" scale="90" r:id="rId2"/>
  <headerFooter alignWithMargins="0">
    <oddFooter>&amp;CPage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K34"/>
  <sheetViews>
    <sheetView showGridLines="0" view="pageBreakPreview" zoomScaleSheetLayoutView="100" workbookViewId="0" topLeftCell="A1">
      <selection activeCell="H4" sqref="H4"/>
    </sheetView>
  </sheetViews>
  <sheetFormatPr defaultColWidth="9.140625" defaultRowHeight="12.75"/>
  <cols>
    <col min="1" max="1" width="21.57421875" style="1" customWidth="1"/>
    <col min="2" max="10" width="8.28125" style="1" customWidth="1"/>
    <col min="11" max="16384" width="9.140625" style="1" customWidth="1"/>
  </cols>
  <sheetData>
    <row r="1" spans="1:10" s="6" customFormat="1" ht="22.5" customHeight="1">
      <c r="A1" s="398" t="s">
        <v>163</v>
      </c>
      <c r="B1" s="398"/>
      <c r="C1" s="398"/>
      <c r="D1" s="398"/>
      <c r="E1" s="398"/>
      <c r="F1" s="398"/>
      <c r="G1" s="398"/>
      <c r="H1" s="398"/>
      <c r="I1" s="398"/>
      <c r="J1" s="398"/>
    </row>
    <row r="2" spans="1:10" s="6" customFormat="1" ht="21.75" customHeight="1">
      <c r="A2" s="395" t="str">
        <f>Nastavení!B6</f>
        <v>August 2010</v>
      </c>
      <c r="B2" s="395"/>
      <c r="C2" s="395"/>
      <c r="D2" s="395"/>
      <c r="E2" s="395"/>
      <c r="F2" s="395"/>
      <c r="G2" s="395"/>
      <c r="H2" s="395"/>
      <c r="I2" s="395"/>
      <c r="J2" s="395"/>
    </row>
    <row r="3" spans="1:10" s="83" customFormat="1" ht="5.25" customHeight="1">
      <c r="A3" s="86"/>
      <c r="B3" s="86"/>
      <c r="C3" s="86"/>
      <c r="D3" s="86"/>
      <c r="E3" s="86"/>
      <c r="F3" s="86"/>
      <c r="G3" s="86"/>
      <c r="H3" s="86"/>
      <c r="I3" s="86"/>
      <c r="J3" s="82"/>
    </row>
    <row r="4" spans="1:10" s="7" customFormat="1" ht="51" customHeight="1">
      <c r="A4" s="53" t="s">
        <v>192</v>
      </c>
      <c r="B4" s="47" t="s">
        <v>111</v>
      </c>
      <c r="C4" s="46" t="s">
        <v>121</v>
      </c>
      <c r="D4" s="47" t="s">
        <v>122</v>
      </c>
      <c r="E4" s="47" t="s">
        <v>241</v>
      </c>
      <c r="F4" s="47" t="s">
        <v>123</v>
      </c>
      <c r="G4" s="47" t="s">
        <v>240</v>
      </c>
      <c r="H4" s="47" t="s">
        <v>193</v>
      </c>
      <c r="I4" s="47" t="s">
        <v>214</v>
      </c>
      <c r="J4" s="369"/>
    </row>
    <row r="5" spans="1:9" s="7" customFormat="1" ht="12" customHeight="1">
      <c r="A5" s="217" t="s">
        <v>91</v>
      </c>
      <c r="B5" s="214">
        <v>2</v>
      </c>
      <c r="C5" s="218">
        <v>0</v>
      </c>
      <c r="D5" s="207">
        <v>0</v>
      </c>
      <c r="E5" s="207">
        <v>0</v>
      </c>
      <c r="F5" s="207">
        <v>0</v>
      </c>
      <c r="G5" s="207">
        <v>0</v>
      </c>
      <c r="H5" s="207">
        <v>0</v>
      </c>
      <c r="I5" s="208">
        <v>2</v>
      </c>
    </row>
    <row r="6" spans="1:9" s="7" customFormat="1" ht="12" customHeight="1">
      <c r="A6" s="217" t="s">
        <v>55</v>
      </c>
      <c r="B6" s="214">
        <v>1</v>
      </c>
      <c r="C6" s="218">
        <v>0</v>
      </c>
      <c r="D6" s="207">
        <v>0</v>
      </c>
      <c r="E6" s="207">
        <v>0</v>
      </c>
      <c r="F6" s="207">
        <v>1</v>
      </c>
      <c r="G6" s="207">
        <v>0</v>
      </c>
      <c r="H6" s="207">
        <v>0</v>
      </c>
      <c r="I6" s="208">
        <v>0</v>
      </c>
    </row>
    <row r="7" spans="1:9" s="7" customFormat="1" ht="12" customHeight="1">
      <c r="A7" s="212" t="s">
        <v>142</v>
      </c>
      <c r="B7" s="214">
        <v>1</v>
      </c>
      <c r="C7" s="213">
        <v>1</v>
      </c>
      <c r="D7" s="214">
        <v>0</v>
      </c>
      <c r="E7" s="214">
        <v>0</v>
      </c>
      <c r="F7" s="214">
        <v>0</v>
      </c>
      <c r="G7" s="214">
        <v>0</v>
      </c>
      <c r="H7" s="214">
        <v>0</v>
      </c>
      <c r="I7" s="215">
        <v>0</v>
      </c>
    </row>
    <row r="8" spans="1:9" s="7" customFormat="1" ht="12" customHeight="1">
      <c r="A8" s="212" t="s">
        <v>225</v>
      </c>
      <c r="B8" s="214">
        <v>1</v>
      </c>
      <c r="C8" s="213">
        <v>0</v>
      </c>
      <c r="D8" s="214">
        <v>0</v>
      </c>
      <c r="E8" s="214">
        <v>0</v>
      </c>
      <c r="F8" s="214">
        <v>0</v>
      </c>
      <c r="G8" s="214">
        <v>0</v>
      </c>
      <c r="H8" s="214">
        <v>1</v>
      </c>
      <c r="I8" s="215">
        <v>0</v>
      </c>
    </row>
    <row r="9" spans="1:9" s="7" customFormat="1" ht="12" customHeight="1">
      <c r="A9" s="212" t="s">
        <v>90</v>
      </c>
      <c r="B9" s="214">
        <v>3</v>
      </c>
      <c r="C9" s="213">
        <v>1</v>
      </c>
      <c r="D9" s="214">
        <v>0</v>
      </c>
      <c r="E9" s="214">
        <v>0</v>
      </c>
      <c r="F9" s="214">
        <v>0</v>
      </c>
      <c r="G9" s="214">
        <v>0</v>
      </c>
      <c r="H9" s="214">
        <v>0</v>
      </c>
      <c r="I9" s="215">
        <v>2</v>
      </c>
    </row>
    <row r="10" spans="1:9" s="7" customFormat="1" ht="12" customHeight="1">
      <c r="A10" s="212" t="s">
        <v>72</v>
      </c>
      <c r="B10" s="214">
        <v>1</v>
      </c>
      <c r="C10" s="213">
        <v>0</v>
      </c>
      <c r="D10" s="214">
        <v>0</v>
      </c>
      <c r="E10" s="214">
        <v>0</v>
      </c>
      <c r="F10" s="214">
        <v>0</v>
      </c>
      <c r="G10" s="214">
        <v>0</v>
      </c>
      <c r="H10" s="214">
        <v>0</v>
      </c>
      <c r="I10" s="215">
        <v>1</v>
      </c>
    </row>
    <row r="11" spans="1:9" s="7" customFormat="1" ht="12" customHeight="1">
      <c r="A11" s="212" t="s">
        <v>70</v>
      </c>
      <c r="B11" s="214">
        <v>1</v>
      </c>
      <c r="C11" s="213">
        <v>0</v>
      </c>
      <c r="D11" s="214">
        <v>1</v>
      </c>
      <c r="E11" s="214">
        <v>0</v>
      </c>
      <c r="F11" s="214">
        <v>0</v>
      </c>
      <c r="G11" s="214">
        <v>0</v>
      </c>
      <c r="H11" s="214">
        <v>0</v>
      </c>
      <c r="I11" s="215">
        <v>0</v>
      </c>
    </row>
    <row r="12" spans="1:9" s="7" customFormat="1" ht="12" customHeight="1">
      <c r="A12" s="212" t="s">
        <v>73</v>
      </c>
      <c r="B12" s="214">
        <v>2</v>
      </c>
      <c r="C12" s="213">
        <v>0</v>
      </c>
      <c r="D12" s="214">
        <v>0</v>
      </c>
      <c r="E12" s="214">
        <v>0</v>
      </c>
      <c r="F12" s="214">
        <v>1</v>
      </c>
      <c r="G12" s="214">
        <v>0</v>
      </c>
      <c r="H12" s="214">
        <v>0</v>
      </c>
      <c r="I12" s="215">
        <v>1</v>
      </c>
    </row>
    <row r="13" spans="1:9" s="7" customFormat="1" ht="12" customHeight="1">
      <c r="A13" s="212" t="s">
        <v>75</v>
      </c>
      <c r="B13" s="214">
        <v>1</v>
      </c>
      <c r="C13" s="213">
        <v>0</v>
      </c>
      <c r="D13" s="214">
        <v>0</v>
      </c>
      <c r="E13" s="214">
        <v>0</v>
      </c>
      <c r="F13" s="214">
        <v>0</v>
      </c>
      <c r="G13" s="214">
        <v>0</v>
      </c>
      <c r="H13" s="214">
        <v>0</v>
      </c>
      <c r="I13" s="215">
        <v>1</v>
      </c>
    </row>
    <row r="14" spans="1:9" s="7" customFormat="1" ht="12" customHeight="1">
      <c r="A14" s="212" t="s">
        <v>78</v>
      </c>
      <c r="B14" s="214">
        <v>6</v>
      </c>
      <c r="C14" s="213">
        <v>0</v>
      </c>
      <c r="D14" s="214">
        <v>0</v>
      </c>
      <c r="E14" s="214">
        <v>0</v>
      </c>
      <c r="F14" s="214">
        <v>0</v>
      </c>
      <c r="G14" s="214">
        <v>0</v>
      </c>
      <c r="H14" s="214">
        <v>0</v>
      </c>
      <c r="I14" s="215">
        <v>6</v>
      </c>
    </row>
    <row r="15" spans="1:9" s="7" customFormat="1" ht="12" customHeight="1">
      <c r="A15" s="212" t="s">
        <v>79</v>
      </c>
      <c r="B15" s="214">
        <v>2</v>
      </c>
      <c r="C15" s="213">
        <v>0</v>
      </c>
      <c r="D15" s="214">
        <v>0</v>
      </c>
      <c r="E15" s="214">
        <v>1</v>
      </c>
      <c r="F15" s="214">
        <v>1</v>
      </c>
      <c r="G15" s="214">
        <v>0</v>
      </c>
      <c r="H15" s="214">
        <v>0</v>
      </c>
      <c r="I15" s="215">
        <v>0</v>
      </c>
    </row>
    <row r="16" spans="1:9" s="7" customFormat="1" ht="12" customHeight="1">
      <c r="A16" s="212" t="s">
        <v>80</v>
      </c>
      <c r="B16" s="214">
        <v>14</v>
      </c>
      <c r="C16" s="213">
        <v>0</v>
      </c>
      <c r="D16" s="214">
        <v>1</v>
      </c>
      <c r="E16" s="214">
        <v>2</v>
      </c>
      <c r="F16" s="214">
        <v>0</v>
      </c>
      <c r="G16" s="214">
        <v>0</v>
      </c>
      <c r="H16" s="214">
        <v>1</v>
      </c>
      <c r="I16" s="215">
        <v>10</v>
      </c>
    </row>
    <row r="17" spans="1:9" s="7" customFormat="1" ht="12" customHeight="1">
      <c r="A17" s="212" t="s">
        <v>226</v>
      </c>
      <c r="B17" s="214">
        <v>23</v>
      </c>
      <c r="C17" s="213">
        <v>0</v>
      </c>
      <c r="D17" s="214">
        <v>0</v>
      </c>
      <c r="E17" s="214">
        <v>0</v>
      </c>
      <c r="F17" s="214">
        <v>0</v>
      </c>
      <c r="G17" s="214">
        <v>0</v>
      </c>
      <c r="H17" s="214">
        <v>0</v>
      </c>
      <c r="I17" s="215">
        <v>23</v>
      </c>
    </row>
    <row r="18" spans="1:9" s="7" customFormat="1" ht="12" customHeight="1">
      <c r="A18" s="212" t="s">
        <v>94</v>
      </c>
      <c r="B18" s="214">
        <v>4</v>
      </c>
      <c r="C18" s="213">
        <v>0</v>
      </c>
      <c r="D18" s="214">
        <v>0</v>
      </c>
      <c r="E18" s="214">
        <v>0</v>
      </c>
      <c r="F18" s="214">
        <v>1</v>
      </c>
      <c r="G18" s="214">
        <v>0</v>
      </c>
      <c r="H18" s="214">
        <v>0</v>
      </c>
      <c r="I18" s="215">
        <v>3</v>
      </c>
    </row>
    <row r="19" spans="1:9" s="7" customFormat="1" ht="12" customHeight="1">
      <c r="A19" s="212" t="s">
        <v>194</v>
      </c>
      <c r="B19" s="214">
        <v>8</v>
      </c>
      <c r="C19" s="213">
        <v>0</v>
      </c>
      <c r="D19" s="214">
        <v>0</v>
      </c>
      <c r="E19" s="214">
        <v>0</v>
      </c>
      <c r="F19" s="214">
        <v>0</v>
      </c>
      <c r="G19" s="214">
        <v>0</v>
      </c>
      <c r="H19" s="214">
        <v>0</v>
      </c>
      <c r="I19" s="215">
        <v>8</v>
      </c>
    </row>
    <row r="20" spans="1:9" s="7" customFormat="1" ht="12" customHeight="1">
      <c r="A20" s="212" t="s">
        <v>85</v>
      </c>
      <c r="B20" s="214">
        <v>3</v>
      </c>
      <c r="C20" s="213">
        <v>0</v>
      </c>
      <c r="D20" s="214">
        <v>0</v>
      </c>
      <c r="E20" s="214">
        <v>0</v>
      </c>
      <c r="F20" s="214">
        <v>0</v>
      </c>
      <c r="G20" s="214">
        <v>0</v>
      </c>
      <c r="H20" s="214">
        <v>2</v>
      </c>
      <c r="I20" s="215">
        <v>1</v>
      </c>
    </row>
    <row r="21" spans="1:9" s="7" customFormat="1" ht="12" customHeight="1">
      <c r="A21" s="212" t="s">
        <v>86</v>
      </c>
      <c r="B21" s="214">
        <v>1</v>
      </c>
      <c r="C21" s="213">
        <v>0</v>
      </c>
      <c r="D21" s="214">
        <v>0</v>
      </c>
      <c r="E21" s="214">
        <v>0</v>
      </c>
      <c r="F21" s="214">
        <v>0</v>
      </c>
      <c r="G21" s="214">
        <v>0</v>
      </c>
      <c r="H21" s="214">
        <v>0</v>
      </c>
      <c r="I21" s="215">
        <v>1</v>
      </c>
    </row>
    <row r="22" spans="1:9" s="7" customFormat="1" ht="12" customHeight="1">
      <c r="A22" s="212" t="s">
        <v>64</v>
      </c>
      <c r="B22" s="214">
        <v>12</v>
      </c>
      <c r="C22" s="213">
        <v>0</v>
      </c>
      <c r="D22" s="214">
        <v>0</v>
      </c>
      <c r="E22" s="214">
        <v>0</v>
      </c>
      <c r="F22" s="214">
        <v>2</v>
      </c>
      <c r="G22" s="214">
        <v>2</v>
      </c>
      <c r="H22" s="214">
        <v>0</v>
      </c>
      <c r="I22" s="215">
        <v>8</v>
      </c>
    </row>
    <row r="23" spans="1:9" s="7" customFormat="1" ht="12" customHeight="1">
      <c r="A23" s="212" t="s">
        <v>198</v>
      </c>
      <c r="B23" s="214">
        <v>2</v>
      </c>
      <c r="C23" s="213">
        <v>0</v>
      </c>
      <c r="D23" s="214">
        <v>0</v>
      </c>
      <c r="E23" s="214">
        <v>0</v>
      </c>
      <c r="F23" s="214">
        <v>1</v>
      </c>
      <c r="G23" s="214">
        <v>0</v>
      </c>
      <c r="H23" s="214">
        <v>0</v>
      </c>
      <c r="I23" s="215">
        <v>1</v>
      </c>
    </row>
    <row r="24" spans="1:9" s="7" customFormat="1" ht="12" customHeight="1">
      <c r="A24" s="212" t="s">
        <v>197</v>
      </c>
      <c r="B24" s="214">
        <v>3</v>
      </c>
      <c r="C24" s="213">
        <v>0</v>
      </c>
      <c r="D24" s="214">
        <v>0</v>
      </c>
      <c r="E24" s="214">
        <v>0</v>
      </c>
      <c r="F24" s="214">
        <v>0</v>
      </c>
      <c r="G24" s="214">
        <v>0</v>
      </c>
      <c r="H24" s="214">
        <v>0</v>
      </c>
      <c r="I24" s="215">
        <v>3</v>
      </c>
    </row>
    <row r="25" spans="1:11" s="7" customFormat="1" ht="12" customHeight="1">
      <c r="A25" s="50" t="s">
        <v>111</v>
      </c>
      <c r="B25" s="50">
        <v>91</v>
      </c>
      <c r="C25" s="51">
        <v>2</v>
      </c>
      <c r="D25" s="51">
        <v>2</v>
      </c>
      <c r="E25" s="51">
        <v>3</v>
      </c>
      <c r="F25" s="51">
        <v>7</v>
      </c>
      <c r="G25" s="51">
        <v>2</v>
      </c>
      <c r="H25" s="51">
        <v>4</v>
      </c>
      <c r="I25" s="51">
        <v>71</v>
      </c>
      <c r="K25" s="314"/>
    </row>
    <row r="26" spans="1:9" s="7" customFormat="1" ht="12" customHeight="1">
      <c r="A26" s="231" t="s">
        <v>224</v>
      </c>
      <c r="B26" s="315">
        <v>100</v>
      </c>
      <c r="C26" s="315">
        <v>2.2</v>
      </c>
      <c r="D26" s="315">
        <v>2.2</v>
      </c>
      <c r="E26" s="315">
        <v>3.3</v>
      </c>
      <c r="F26" s="315">
        <v>7.69</v>
      </c>
      <c r="G26" s="315">
        <v>2.2</v>
      </c>
      <c r="H26" s="315">
        <v>4.39</v>
      </c>
      <c r="I26" s="346">
        <v>78.02</v>
      </c>
    </row>
    <row r="27" spans="1:10" s="7" customFormat="1" ht="0.75" customHeight="1">
      <c r="A27" s="1"/>
      <c r="B27" s="1"/>
      <c r="C27" s="124"/>
      <c r="D27" s="124"/>
      <c r="E27" s="124"/>
      <c r="F27" s="124"/>
      <c r="G27" s="124"/>
      <c r="H27" s="124"/>
      <c r="I27" s="124"/>
      <c r="J27" s="124"/>
    </row>
    <row r="28" spans="1:10" s="7" customFormat="1" ht="10.5" customHeight="1">
      <c r="A28" s="405" t="s">
        <v>172</v>
      </c>
      <c r="B28" s="405"/>
      <c r="C28" s="405"/>
      <c r="D28" s="405"/>
      <c r="E28" s="405"/>
      <c r="F28" s="405"/>
      <c r="G28" s="405"/>
      <c r="H28" s="405"/>
      <c r="I28" s="405"/>
      <c r="J28" s="405"/>
    </row>
    <row r="29" spans="1:10" s="7" customFormat="1" ht="10.5">
      <c r="A29" s="405" t="s">
        <v>150</v>
      </c>
      <c r="B29" s="405"/>
      <c r="C29" s="405"/>
      <c r="D29" s="405"/>
      <c r="E29" s="405"/>
      <c r="F29" s="405"/>
      <c r="G29" s="405"/>
      <c r="H29" s="405"/>
      <c r="I29" s="405"/>
      <c r="J29" s="405"/>
    </row>
    <row r="30" spans="1:10" s="7" customFormat="1" ht="12" customHeight="1">
      <c r="A30" s="1"/>
      <c r="B30" s="1"/>
      <c r="C30" s="124"/>
      <c r="D30" s="124"/>
      <c r="E30" s="124"/>
      <c r="F30" s="124"/>
      <c r="G30" s="124"/>
      <c r="H30" s="124"/>
      <c r="I30" s="124"/>
      <c r="J30" s="124"/>
    </row>
    <row r="31" spans="2:9" ht="12.75">
      <c r="B31" s="124"/>
      <c r="C31" s="124"/>
      <c r="D31" s="124"/>
      <c r="E31" s="124"/>
      <c r="F31" s="124"/>
      <c r="G31" s="124"/>
      <c r="H31" s="124"/>
      <c r="I31" s="124"/>
    </row>
    <row r="32" spans="2:10" ht="12.75">
      <c r="B32" s="124"/>
      <c r="C32" s="124"/>
      <c r="D32" s="124"/>
      <c r="E32" s="124"/>
      <c r="F32" s="124"/>
      <c r="G32" s="124"/>
      <c r="H32" s="124"/>
      <c r="I32" s="124"/>
      <c r="J32" s="124"/>
    </row>
    <row r="34" spans="4:6" ht="12.75">
      <c r="D34" s="124"/>
      <c r="E34" s="124"/>
      <c r="F34" s="124"/>
    </row>
  </sheetData>
  <sheetProtection/>
  <mergeCells count="4">
    <mergeCell ref="A1:J1"/>
    <mergeCell ref="A2:J2"/>
    <mergeCell ref="A28:J28"/>
    <mergeCell ref="A29:J29"/>
  </mergeCells>
  <printOptions/>
  <pageMargins left="0.2755905511811024" right="0.1968503937007874" top="0.3937007874015748" bottom="0.3937007874015748" header="0.15748031496062992" footer="0.15748031496062992"/>
  <pageSetup horizontalDpi="600" verticalDpi="600" orientation="portrait" paperSize="9" scale="90"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sheetPr codeName="List3"/>
  <dimension ref="A1:Q29"/>
  <sheetViews>
    <sheetView showGridLines="0" view="pageBreakPreview" zoomScaleSheetLayoutView="100" workbookViewId="0" topLeftCell="A1">
      <selection activeCell="F10" sqref="F10"/>
    </sheetView>
  </sheetViews>
  <sheetFormatPr defaultColWidth="9.140625" defaultRowHeight="12.75"/>
  <cols>
    <col min="1" max="1" width="10.7109375" style="1" customWidth="1"/>
    <col min="2" max="2" width="20.7109375" style="2" customWidth="1"/>
    <col min="3" max="3" width="6.7109375" style="1" customWidth="1"/>
    <col min="4" max="4" width="8.28125" style="2" customWidth="1"/>
    <col min="5" max="5" width="8.00390625" style="12" customWidth="1"/>
    <col min="6" max="6" width="6.7109375" style="1" customWidth="1"/>
    <col min="7" max="7" width="8.00390625" style="4" customWidth="1"/>
    <col min="8" max="9" width="8.28125" style="1" customWidth="1"/>
    <col min="10" max="10" width="10.7109375" style="1" customWidth="1"/>
    <col min="11" max="11" width="4.7109375" style="1" bestFit="1" customWidth="1"/>
    <col min="12" max="12" width="7.140625" style="1" bestFit="1" customWidth="1"/>
    <col min="13" max="13" width="6.7109375" style="17" customWidth="1"/>
    <col min="14" max="14" width="8.00390625" style="60" customWidth="1"/>
    <col min="15" max="15" width="7.00390625" style="60" customWidth="1"/>
    <col min="16" max="16" width="5.00390625" style="60" customWidth="1"/>
    <col min="17" max="17" width="9.140625" style="17" customWidth="1"/>
    <col min="18" max="16384" width="9.140625" style="1" customWidth="1"/>
  </cols>
  <sheetData>
    <row r="1" spans="1:17" s="21" customFormat="1" ht="15.75">
      <c r="A1" s="394" t="s">
        <v>164</v>
      </c>
      <c r="B1" s="409"/>
      <c r="C1" s="409"/>
      <c r="D1" s="409"/>
      <c r="E1" s="409"/>
      <c r="F1" s="409"/>
      <c r="G1" s="409"/>
      <c r="H1" s="409"/>
      <c r="I1" s="409"/>
      <c r="J1" s="409"/>
      <c r="K1" s="20"/>
      <c r="L1" s="20"/>
      <c r="M1" s="22"/>
      <c r="N1" s="60"/>
      <c r="O1" s="60"/>
      <c r="P1" s="60"/>
      <c r="Q1" s="22"/>
    </row>
    <row r="2" spans="1:17" s="21" customFormat="1" ht="19.5" customHeight="1">
      <c r="A2" s="410" t="str">
        <f>Nastavení!B6</f>
        <v>August 2010</v>
      </c>
      <c r="B2" s="410"/>
      <c r="C2" s="410"/>
      <c r="D2" s="410"/>
      <c r="E2" s="410"/>
      <c r="F2" s="410"/>
      <c r="G2" s="410"/>
      <c r="H2" s="410"/>
      <c r="I2" s="410"/>
      <c r="J2" s="410"/>
      <c r="K2" s="20"/>
      <c r="L2" s="20"/>
      <c r="M2" s="22"/>
      <c r="N2" s="60"/>
      <c r="O2" s="60"/>
      <c r="P2" s="60"/>
      <c r="Q2" s="22"/>
    </row>
    <row r="3" spans="1:17" s="92" customFormat="1" ht="8.25">
      <c r="A3" s="87"/>
      <c r="B3" s="88"/>
      <c r="C3" s="88"/>
      <c r="D3" s="88"/>
      <c r="E3" s="88"/>
      <c r="F3" s="88"/>
      <c r="G3" s="88"/>
      <c r="H3" s="88"/>
      <c r="I3" s="101" t="s">
        <v>25</v>
      </c>
      <c r="J3" s="88"/>
      <c r="K3" s="89"/>
      <c r="L3" s="89"/>
      <c r="M3" s="90"/>
      <c r="N3" s="91"/>
      <c r="O3" s="91"/>
      <c r="P3" s="91"/>
      <c r="Q3" s="90"/>
    </row>
    <row r="4" spans="2:17" s="6" customFormat="1" ht="12.75">
      <c r="B4" s="411" t="s">
        <v>160</v>
      </c>
      <c r="C4" s="406" t="s">
        <v>126</v>
      </c>
      <c r="D4" s="407"/>
      <c r="E4" s="408"/>
      <c r="F4" s="406" t="s">
        <v>127</v>
      </c>
      <c r="G4" s="407"/>
      <c r="H4" s="408"/>
      <c r="I4" s="411" t="s">
        <v>111</v>
      </c>
      <c r="J4" s="5"/>
      <c r="K4" s="5"/>
      <c r="L4" s="5"/>
      <c r="M4" s="23"/>
      <c r="N4" s="60"/>
      <c r="O4" s="60"/>
      <c r="P4" s="60"/>
      <c r="Q4" s="23"/>
    </row>
    <row r="5" spans="2:17" s="6" customFormat="1" ht="12.75">
      <c r="B5" s="412"/>
      <c r="C5" s="54" t="s">
        <v>124</v>
      </c>
      <c r="D5" s="54" t="s">
        <v>125</v>
      </c>
      <c r="E5" s="55" t="s">
        <v>111</v>
      </c>
      <c r="F5" s="54" t="s">
        <v>124</v>
      </c>
      <c r="G5" s="54" t="s">
        <v>125</v>
      </c>
      <c r="H5" s="55" t="s">
        <v>111</v>
      </c>
      <c r="I5" s="412"/>
      <c r="J5" s="5"/>
      <c r="K5" s="1"/>
      <c r="L5" s="5"/>
      <c r="M5" s="23"/>
      <c r="N5" s="60"/>
      <c r="O5" s="190"/>
      <c r="P5" s="60"/>
      <c r="Q5" s="23"/>
    </row>
    <row r="6" spans="2:17" s="6" customFormat="1" ht="12.75">
      <c r="B6" s="232" t="s">
        <v>91</v>
      </c>
      <c r="C6" s="233">
        <v>2</v>
      </c>
      <c r="D6" s="234">
        <v>0</v>
      </c>
      <c r="E6" s="338">
        <v>2</v>
      </c>
      <c r="F6" s="235">
        <v>0</v>
      </c>
      <c r="G6" s="210">
        <v>0</v>
      </c>
      <c r="H6" s="211">
        <v>0</v>
      </c>
      <c r="I6" s="339">
        <v>2</v>
      </c>
      <c r="J6" s="11"/>
      <c r="K6" s="70">
        <f>SUM(C6:H6)-E6-H6-I6</f>
        <v>0</v>
      </c>
      <c r="L6" s="5"/>
      <c r="M6" s="23"/>
      <c r="N6" s="60"/>
      <c r="O6" s="190"/>
      <c r="P6" s="60"/>
      <c r="Q6" s="23"/>
    </row>
    <row r="7" spans="2:17" s="6" customFormat="1" ht="12.75">
      <c r="B7" s="212" t="s">
        <v>55</v>
      </c>
      <c r="C7" s="213">
        <v>1</v>
      </c>
      <c r="D7" s="214">
        <v>0</v>
      </c>
      <c r="E7" s="215">
        <v>1</v>
      </c>
      <c r="F7" s="236">
        <v>0</v>
      </c>
      <c r="G7" s="214">
        <v>0</v>
      </c>
      <c r="H7" s="215">
        <v>0</v>
      </c>
      <c r="I7" s="340">
        <v>1</v>
      </c>
      <c r="J7" s="11"/>
      <c r="K7" s="70">
        <f>SUM(C7:H7)-E7-H7-I7</f>
        <v>0</v>
      </c>
      <c r="L7" s="1"/>
      <c r="M7" s="23"/>
      <c r="N7" s="60"/>
      <c r="O7" s="190"/>
      <c r="P7" s="60"/>
      <c r="Q7" s="23"/>
    </row>
    <row r="8" spans="2:17" s="6" customFormat="1" ht="12.75">
      <c r="B8" s="212" t="s">
        <v>142</v>
      </c>
      <c r="C8" s="213">
        <v>0</v>
      </c>
      <c r="D8" s="214">
        <v>0</v>
      </c>
      <c r="E8" s="215">
        <v>0</v>
      </c>
      <c r="F8" s="236">
        <v>1</v>
      </c>
      <c r="G8" s="214">
        <v>0</v>
      </c>
      <c r="H8" s="215">
        <v>1</v>
      </c>
      <c r="I8" s="340">
        <v>1</v>
      </c>
      <c r="J8" s="11"/>
      <c r="K8" s="70"/>
      <c r="L8" s="1"/>
      <c r="M8" s="23"/>
      <c r="N8" s="60"/>
      <c r="O8" s="190"/>
      <c r="P8" s="60"/>
      <c r="Q8" s="23"/>
    </row>
    <row r="9" spans="2:17" s="6" customFormat="1" ht="12.75">
      <c r="B9" s="212" t="s">
        <v>225</v>
      </c>
      <c r="C9" s="213">
        <v>0</v>
      </c>
      <c r="D9" s="214">
        <v>0</v>
      </c>
      <c r="E9" s="215">
        <v>0</v>
      </c>
      <c r="F9" s="236">
        <v>0</v>
      </c>
      <c r="G9" s="214">
        <v>1</v>
      </c>
      <c r="H9" s="215">
        <v>1</v>
      </c>
      <c r="I9" s="340">
        <v>1</v>
      </c>
      <c r="J9" s="11"/>
      <c r="K9" s="70"/>
      <c r="L9" s="1"/>
      <c r="M9" s="23"/>
      <c r="N9" s="60"/>
      <c r="O9" s="190"/>
      <c r="P9" s="60"/>
      <c r="Q9" s="23"/>
    </row>
    <row r="10" spans="2:17" s="6" customFormat="1" ht="12.75">
      <c r="B10" s="212" t="s">
        <v>90</v>
      </c>
      <c r="C10" s="213">
        <v>3</v>
      </c>
      <c r="D10" s="214">
        <v>0</v>
      </c>
      <c r="E10" s="215">
        <v>3</v>
      </c>
      <c r="F10" s="236">
        <v>0</v>
      </c>
      <c r="G10" s="214">
        <v>0</v>
      </c>
      <c r="H10" s="215">
        <v>0</v>
      </c>
      <c r="I10" s="340">
        <v>3</v>
      </c>
      <c r="J10" s="11"/>
      <c r="K10" s="70"/>
      <c r="L10" s="1"/>
      <c r="M10" s="23"/>
      <c r="N10" s="60"/>
      <c r="O10" s="190"/>
      <c r="P10" s="60"/>
      <c r="Q10" s="23"/>
    </row>
    <row r="11" spans="2:17" s="6" customFormat="1" ht="12.75">
      <c r="B11" s="212" t="s">
        <v>72</v>
      </c>
      <c r="C11" s="213">
        <v>1</v>
      </c>
      <c r="D11" s="214">
        <v>0</v>
      </c>
      <c r="E11" s="215">
        <v>1</v>
      </c>
      <c r="F11" s="236">
        <v>0</v>
      </c>
      <c r="G11" s="214">
        <v>0</v>
      </c>
      <c r="H11" s="215">
        <v>0</v>
      </c>
      <c r="I11" s="340">
        <v>1</v>
      </c>
      <c r="J11" s="11"/>
      <c r="K11" s="70"/>
      <c r="L11" s="1"/>
      <c r="M11" s="23"/>
      <c r="N11" s="60"/>
      <c r="O11" s="190"/>
      <c r="P11" s="60"/>
      <c r="Q11" s="23"/>
    </row>
    <row r="12" spans="2:17" s="6" customFormat="1" ht="12.75">
      <c r="B12" s="212" t="s">
        <v>70</v>
      </c>
      <c r="C12" s="213">
        <v>1</v>
      </c>
      <c r="D12" s="214">
        <v>0</v>
      </c>
      <c r="E12" s="215">
        <v>1</v>
      </c>
      <c r="F12" s="236">
        <v>0</v>
      </c>
      <c r="G12" s="214">
        <v>0</v>
      </c>
      <c r="H12" s="215">
        <v>0</v>
      </c>
      <c r="I12" s="340">
        <v>1</v>
      </c>
      <c r="J12" s="11"/>
      <c r="K12" s="70"/>
      <c r="L12" s="1"/>
      <c r="M12" s="23"/>
      <c r="N12" s="60"/>
      <c r="O12" s="190"/>
      <c r="P12" s="60"/>
      <c r="Q12" s="23"/>
    </row>
    <row r="13" spans="2:17" s="6" customFormat="1" ht="12.75">
      <c r="B13" s="212" t="s">
        <v>73</v>
      </c>
      <c r="C13" s="213">
        <v>2</v>
      </c>
      <c r="D13" s="214">
        <v>0</v>
      </c>
      <c r="E13" s="215">
        <v>2</v>
      </c>
      <c r="F13" s="236">
        <v>0</v>
      </c>
      <c r="G13" s="214">
        <v>0</v>
      </c>
      <c r="H13" s="215">
        <v>0</v>
      </c>
      <c r="I13" s="340">
        <v>2</v>
      </c>
      <c r="J13" s="11"/>
      <c r="K13" s="70"/>
      <c r="L13" s="1"/>
      <c r="M13" s="23"/>
      <c r="N13" s="60"/>
      <c r="O13" s="190"/>
      <c r="P13" s="60"/>
      <c r="Q13" s="23"/>
    </row>
    <row r="14" spans="2:17" s="6" customFormat="1" ht="12.75">
      <c r="B14" s="212" t="s">
        <v>75</v>
      </c>
      <c r="C14" s="213">
        <v>1</v>
      </c>
      <c r="D14" s="214">
        <v>0</v>
      </c>
      <c r="E14" s="215">
        <v>1</v>
      </c>
      <c r="F14" s="236">
        <v>0</v>
      </c>
      <c r="G14" s="214">
        <v>0</v>
      </c>
      <c r="H14" s="215">
        <v>0</v>
      </c>
      <c r="I14" s="340">
        <v>1</v>
      </c>
      <c r="J14" s="11"/>
      <c r="K14" s="70"/>
      <c r="L14" s="1"/>
      <c r="M14" s="23"/>
      <c r="N14" s="60"/>
      <c r="O14" s="190"/>
      <c r="P14" s="60"/>
      <c r="Q14" s="23"/>
    </row>
    <row r="15" spans="2:17" s="6" customFormat="1" ht="12.75">
      <c r="B15" s="212" t="s">
        <v>78</v>
      </c>
      <c r="C15" s="213">
        <v>2</v>
      </c>
      <c r="D15" s="214">
        <v>2</v>
      </c>
      <c r="E15" s="215">
        <v>4</v>
      </c>
      <c r="F15" s="236">
        <v>2</v>
      </c>
      <c r="G15" s="214">
        <v>0</v>
      </c>
      <c r="H15" s="215">
        <v>2</v>
      </c>
      <c r="I15" s="340">
        <v>6</v>
      </c>
      <c r="J15" s="11"/>
      <c r="K15" s="70"/>
      <c r="L15" s="1"/>
      <c r="M15" s="23"/>
      <c r="N15" s="60"/>
      <c r="O15" s="190"/>
      <c r="P15" s="60"/>
      <c r="Q15" s="23"/>
    </row>
    <row r="16" spans="2:17" s="6" customFormat="1" ht="12.75">
      <c r="B16" s="212" t="s">
        <v>79</v>
      </c>
      <c r="C16" s="213">
        <v>2</v>
      </c>
      <c r="D16" s="214">
        <v>0</v>
      </c>
      <c r="E16" s="215">
        <v>2</v>
      </c>
      <c r="F16" s="236">
        <v>0</v>
      </c>
      <c r="G16" s="214">
        <v>0</v>
      </c>
      <c r="H16" s="215">
        <v>0</v>
      </c>
      <c r="I16" s="340">
        <v>2</v>
      </c>
      <c r="J16" s="11"/>
      <c r="K16" s="70"/>
      <c r="L16" s="1"/>
      <c r="M16" s="23"/>
      <c r="N16" s="60"/>
      <c r="O16" s="190"/>
      <c r="P16" s="60"/>
      <c r="Q16" s="23"/>
    </row>
    <row r="17" spans="2:17" s="6" customFormat="1" ht="12.75">
      <c r="B17" s="212" t="s">
        <v>80</v>
      </c>
      <c r="C17" s="213">
        <v>8</v>
      </c>
      <c r="D17" s="214">
        <v>3</v>
      </c>
      <c r="E17" s="215">
        <v>11</v>
      </c>
      <c r="F17" s="236">
        <v>3</v>
      </c>
      <c r="G17" s="214">
        <v>0</v>
      </c>
      <c r="H17" s="215">
        <v>3</v>
      </c>
      <c r="I17" s="340">
        <v>14</v>
      </c>
      <c r="J17" s="11"/>
      <c r="K17" s="70">
        <f>SUM(C17:H17)-E17-H17-I17</f>
        <v>0</v>
      </c>
      <c r="L17" s="1"/>
      <c r="M17" s="23"/>
      <c r="N17" s="60"/>
      <c r="O17" s="190"/>
      <c r="P17" s="60"/>
      <c r="Q17" s="23"/>
    </row>
    <row r="18" spans="2:17" s="6" customFormat="1" ht="12.75">
      <c r="B18" s="212" t="s">
        <v>226</v>
      </c>
      <c r="C18" s="213">
        <v>10</v>
      </c>
      <c r="D18" s="214">
        <v>5</v>
      </c>
      <c r="E18" s="215">
        <v>15</v>
      </c>
      <c r="F18" s="236">
        <v>5</v>
      </c>
      <c r="G18" s="214">
        <v>3</v>
      </c>
      <c r="H18" s="215">
        <v>8</v>
      </c>
      <c r="I18" s="340">
        <v>23</v>
      </c>
      <c r="J18" s="1"/>
      <c r="K18" s="70"/>
      <c r="L18" s="1"/>
      <c r="M18" s="23"/>
      <c r="N18" s="60"/>
      <c r="O18" s="190"/>
      <c r="P18" s="60"/>
      <c r="Q18" s="23"/>
    </row>
    <row r="19" spans="2:17" s="6" customFormat="1" ht="12.75">
      <c r="B19" s="212" t="s">
        <v>94</v>
      </c>
      <c r="C19" s="213">
        <v>3</v>
      </c>
      <c r="D19" s="214">
        <v>0</v>
      </c>
      <c r="E19" s="215">
        <v>3</v>
      </c>
      <c r="F19" s="236">
        <v>1</v>
      </c>
      <c r="G19" s="214">
        <v>0</v>
      </c>
      <c r="H19" s="215">
        <v>1</v>
      </c>
      <c r="I19" s="340">
        <v>4</v>
      </c>
      <c r="J19" s="1"/>
      <c r="K19" s="70"/>
      <c r="L19" s="1"/>
      <c r="M19" s="23"/>
      <c r="N19" s="60"/>
      <c r="O19" s="190"/>
      <c r="P19" s="60"/>
      <c r="Q19" s="23"/>
    </row>
    <row r="20" spans="2:17" s="6" customFormat="1" ht="12.75">
      <c r="B20" s="212" t="s">
        <v>194</v>
      </c>
      <c r="C20" s="213">
        <v>5</v>
      </c>
      <c r="D20" s="214">
        <v>2</v>
      </c>
      <c r="E20" s="215">
        <v>7</v>
      </c>
      <c r="F20" s="236">
        <v>1</v>
      </c>
      <c r="G20" s="214">
        <v>0</v>
      </c>
      <c r="H20" s="215">
        <v>1</v>
      </c>
      <c r="I20" s="340">
        <v>8</v>
      </c>
      <c r="J20" s="1"/>
      <c r="K20" s="70"/>
      <c r="L20" s="1"/>
      <c r="M20" s="23"/>
      <c r="N20" s="60"/>
      <c r="O20" s="190"/>
      <c r="P20" s="60"/>
      <c r="Q20" s="23"/>
    </row>
    <row r="21" spans="2:17" s="6" customFormat="1" ht="12.75">
      <c r="B21" s="212" t="s">
        <v>85</v>
      </c>
      <c r="C21" s="213">
        <v>1</v>
      </c>
      <c r="D21" s="214">
        <v>0</v>
      </c>
      <c r="E21" s="215">
        <v>1</v>
      </c>
      <c r="F21" s="236">
        <v>1</v>
      </c>
      <c r="G21" s="214">
        <v>1</v>
      </c>
      <c r="H21" s="215">
        <v>2</v>
      </c>
      <c r="I21" s="340">
        <v>3</v>
      </c>
      <c r="J21" s="1"/>
      <c r="K21" s="70"/>
      <c r="L21" s="1"/>
      <c r="M21" s="23"/>
      <c r="N21" s="60"/>
      <c r="O21" s="190"/>
      <c r="P21" s="60"/>
      <c r="Q21" s="23"/>
    </row>
    <row r="22" spans="2:17" s="6" customFormat="1" ht="12.75">
      <c r="B22" s="212" t="s">
        <v>86</v>
      </c>
      <c r="C22" s="213">
        <v>1</v>
      </c>
      <c r="D22" s="214">
        <v>0</v>
      </c>
      <c r="E22" s="215">
        <v>1</v>
      </c>
      <c r="F22" s="236">
        <v>0</v>
      </c>
      <c r="G22" s="214">
        <v>0</v>
      </c>
      <c r="H22" s="215">
        <v>0</v>
      </c>
      <c r="I22" s="340">
        <v>1</v>
      </c>
      <c r="J22" s="1"/>
      <c r="K22" s="70"/>
      <c r="L22" s="1"/>
      <c r="M22" s="23"/>
      <c r="N22" s="60"/>
      <c r="O22" s="190"/>
      <c r="P22" s="60"/>
      <c r="Q22" s="23"/>
    </row>
    <row r="23" spans="2:17" s="6" customFormat="1" ht="12.75">
      <c r="B23" s="212" t="s">
        <v>64</v>
      </c>
      <c r="C23" s="213">
        <v>5</v>
      </c>
      <c r="D23" s="214">
        <v>4</v>
      </c>
      <c r="E23" s="215">
        <v>9</v>
      </c>
      <c r="F23" s="236">
        <v>1</v>
      </c>
      <c r="G23" s="214">
        <v>2</v>
      </c>
      <c r="H23" s="215">
        <v>3</v>
      </c>
      <c r="I23" s="340">
        <v>12</v>
      </c>
      <c r="J23" s="1"/>
      <c r="K23" s="70"/>
      <c r="L23" s="1"/>
      <c r="M23" s="23"/>
      <c r="N23" s="60"/>
      <c r="O23" s="190"/>
      <c r="P23" s="60"/>
      <c r="Q23" s="23"/>
    </row>
    <row r="24" spans="2:17" s="6" customFormat="1" ht="12.75">
      <c r="B24" s="212" t="s">
        <v>198</v>
      </c>
      <c r="C24" s="213">
        <v>2</v>
      </c>
      <c r="D24" s="214">
        <v>0</v>
      </c>
      <c r="E24" s="215">
        <v>2</v>
      </c>
      <c r="F24" s="236">
        <v>0</v>
      </c>
      <c r="G24" s="214">
        <v>0</v>
      </c>
      <c r="H24" s="215">
        <v>0</v>
      </c>
      <c r="I24" s="340">
        <v>2</v>
      </c>
      <c r="J24" s="1"/>
      <c r="K24" s="70"/>
      <c r="L24" s="1"/>
      <c r="M24" s="23"/>
      <c r="N24" s="60"/>
      <c r="O24" s="190"/>
      <c r="P24" s="60"/>
      <c r="Q24" s="23"/>
    </row>
    <row r="25" spans="2:17" s="6" customFormat="1" ht="12.75">
      <c r="B25" s="212" t="s">
        <v>197</v>
      </c>
      <c r="C25" s="213">
        <v>2</v>
      </c>
      <c r="D25" s="214">
        <v>0</v>
      </c>
      <c r="E25" s="215">
        <v>2</v>
      </c>
      <c r="F25" s="236">
        <v>0</v>
      </c>
      <c r="G25" s="214">
        <v>1</v>
      </c>
      <c r="H25" s="215">
        <v>1</v>
      </c>
      <c r="I25" s="340">
        <v>3</v>
      </c>
      <c r="J25" s="1"/>
      <c r="K25" s="70"/>
      <c r="L25" s="1"/>
      <c r="M25" s="23"/>
      <c r="N25" s="60"/>
      <c r="O25" s="190"/>
      <c r="P25" s="60"/>
      <c r="Q25" s="23"/>
    </row>
    <row r="26" spans="2:17" s="6" customFormat="1" ht="12.75">
      <c r="B26" s="50" t="s">
        <v>111</v>
      </c>
      <c r="C26" s="51">
        <v>52</v>
      </c>
      <c r="D26" s="51">
        <v>16</v>
      </c>
      <c r="E26" s="51">
        <v>68</v>
      </c>
      <c r="F26" s="51">
        <v>15</v>
      </c>
      <c r="G26" s="51">
        <v>8</v>
      </c>
      <c r="H26" s="51">
        <v>23</v>
      </c>
      <c r="I26" s="51">
        <v>91</v>
      </c>
      <c r="J26" s="1"/>
      <c r="K26" s="70"/>
      <c r="L26" s="1"/>
      <c r="M26" s="23"/>
      <c r="N26" s="60"/>
      <c r="O26" s="190"/>
      <c r="P26" s="60"/>
      <c r="Q26" s="23"/>
    </row>
    <row r="29" spans="3:9" ht="12.75">
      <c r="C29" s="124"/>
      <c r="D29" s="124"/>
      <c r="E29" s="124"/>
      <c r="F29" s="124"/>
      <c r="G29" s="124"/>
      <c r="H29" s="124"/>
      <c r="I29" s="124"/>
    </row>
  </sheetData>
  <sheetProtection/>
  <mergeCells count="6">
    <mergeCell ref="C4:E4"/>
    <mergeCell ref="F4:H4"/>
    <mergeCell ref="A1:J1"/>
    <mergeCell ref="A2:J2"/>
    <mergeCell ref="B4:B5"/>
    <mergeCell ref="I4:I5"/>
  </mergeCells>
  <printOptions/>
  <pageMargins left="0.2755905511811024" right="0.1968503937007874" top="0.3937007874015748" bottom="0.3937007874015748" header="0.15748031496062992" footer="0.15748031496062992"/>
  <pageSetup fitToHeight="2" horizontalDpi="600" verticalDpi="600" orientation="portrait" paperSize="9" scale="90" r:id="rId2"/>
  <headerFooter alignWithMargins="0">
    <oddFooter>&amp;CPage &amp;P</oddFooter>
  </headerFooter>
  <drawing r:id="rId1"/>
</worksheet>
</file>

<file path=xl/worksheets/sheet8.xml><?xml version="1.0" encoding="utf-8"?>
<worksheet xmlns="http://schemas.openxmlformats.org/spreadsheetml/2006/main" xmlns:r="http://schemas.openxmlformats.org/officeDocument/2006/relationships">
  <dimension ref="A1:S38"/>
  <sheetViews>
    <sheetView view="pageBreakPreview" zoomScaleSheetLayoutView="100" workbookViewId="0" topLeftCell="A1">
      <selection activeCell="I12" sqref="I12"/>
    </sheetView>
  </sheetViews>
  <sheetFormatPr defaultColWidth="9.140625" defaultRowHeight="12.75"/>
  <cols>
    <col min="1" max="1" width="31.8515625" style="13" bestFit="1" customWidth="1"/>
    <col min="2" max="2" width="8.57421875" style="13" customWidth="1"/>
    <col min="3" max="3" width="6.8515625" style="13" customWidth="1"/>
    <col min="4" max="4" width="7.00390625" style="13" customWidth="1"/>
    <col min="5" max="5" width="6.8515625" style="13" customWidth="1"/>
    <col min="6" max="6" width="4.8515625" style="13" bestFit="1" customWidth="1"/>
    <col min="7" max="7" width="5.28125" style="13" customWidth="1"/>
    <col min="8" max="8" width="8.00390625" style="13" customWidth="1"/>
    <col min="9" max="9" width="5.57421875" style="13" customWidth="1"/>
    <col min="10" max="10" width="6.00390625" style="13" customWidth="1"/>
    <col min="11" max="11" width="4.28125" style="13" customWidth="1"/>
    <col min="12" max="12" width="5.28125" style="13" customWidth="1"/>
    <col min="13" max="13" width="8.140625" style="13" bestFit="1" customWidth="1"/>
    <col min="14" max="16384" width="9.140625" style="13" customWidth="1"/>
  </cols>
  <sheetData>
    <row r="1" spans="1:13" s="29" customFormat="1" ht="21.75" customHeight="1">
      <c r="A1" s="414" t="s">
        <v>165</v>
      </c>
      <c r="B1" s="415"/>
      <c r="C1" s="415"/>
      <c r="D1" s="415"/>
      <c r="E1" s="415"/>
      <c r="F1" s="415"/>
      <c r="G1" s="415"/>
      <c r="H1" s="415"/>
      <c r="I1" s="415"/>
      <c r="J1" s="415"/>
      <c r="K1" s="415"/>
      <c r="L1" s="415"/>
      <c r="M1" s="416"/>
    </row>
    <row r="2" spans="1:19" s="29" customFormat="1" ht="15.75" customHeight="1">
      <c r="A2" s="413" t="str">
        <f>Nastavení!B6</f>
        <v>August 2010</v>
      </c>
      <c r="B2" s="413"/>
      <c r="C2" s="413"/>
      <c r="D2" s="413"/>
      <c r="E2" s="413"/>
      <c r="F2" s="413"/>
      <c r="G2" s="413"/>
      <c r="H2" s="413"/>
      <c r="I2" s="413"/>
      <c r="J2" s="413"/>
      <c r="K2" s="413"/>
      <c r="L2" s="413"/>
      <c r="M2" s="413"/>
      <c r="N2" s="197"/>
      <c r="O2" s="197"/>
      <c r="P2" s="197"/>
      <c r="Q2" s="197"/>
      <c r="R2" s="197"/>
      <c r="S2" s="198"/>
    </row>
    <row r="3" spans="1:19" s="29" customFormat="1" ht="67.5" customHeight="1">
      <c r="A3" s="420" t="s">
        <v>213</v>
      </c>
      <c r="B3" s="421"/>
      <c r="C3" s="421"/>
      <c r="D3" s="421"/>
      <c r="E3" s="421"/>
      <c r="F3" s="421"/>
      <c r="G3" s="421"/>
      <c r="H3" s="421"/>
      <c r="I3" s="421"/>
      <c r="J3" s="421"/>
      <c r="K3" s="421"/>
      <c r="L3" s="421"/>
      <c r="M3" s="199" t="s">
        <v>26</v>
      </c>
      <c r="N3" s="197"/>
      <c r="O3" s="197"/>
      <c r="P3" s="197"/>
      <c r="Q3" s="197"/>
      <c r="R3" s="197"/>
      <c r="S3" s="198"/>
    </row>
    <row r="4" spans="1:13" s="29" customFormat="1" ht="15">
      <c r="A4" s="411" t="s">
        <v>160</v>
      </c>
      <c r="B4" s="417" t="str">
        <f>CONCATENATE("Number of participants 
in the proceedings 
up to ",DAY(Nastavení!B2),".",MONTH(Nastavení!B2),".",YEAR(Nastavení!B2),"*")</f>
        <v>Number of participants 
in the proceedings 
up to 1.8.2010*</v>
      </c>
      <c r="C4" s="417" t="s">
        <v>112</v>
      </c>
      <c r="D4" s="417" t="s">
        <v>218</v>
      </c>
      <c r="E4" s="429"/>
      <c r="F4" s="430"/>
      <c r="G4" s="430"/>
      <c r="H4" s="430"/>
      <c r="I4" s="430"/>
      <c r="J4" s="431"/>
      <c r="K4" s="417" t="s">
        <v>202</v>
      </c>
      <c r="L4" s="417" t="s">
        <v>182</v>
      </c>
      <c r="M4" s="417" t="str">
        <f>CONCATENATE("Number of participants 
in the proceedings 
up to ",DAY(Nastavení!B3),".",MONTH(Nastavení!B3),".",YEAR(Nastavení!B3),"*")</f>
        <v>Number of participants 
in the proceedings 
up to 31.8.2010*</v>
      </c>
    </row>
    <row r="5" spans="1:14" s="93" customFormat="1" ht="91.5" customHeight="1">
      <c r="A5" s="419"/>
      <c r="B5" s="418"/>
      <c r="C5" s="418"/>
      <c r="D5" s="418"/>
      <c r="E5" s="242" t="s">
        <v>113</v>
      </c>
      <c r="F5" s="242" t="s">
        <v>183</v>
      </c>
      <c r="G5" s="242" t="s">
        <v>184</v>
      </c>
      <c r="H5" s="242" t="s">
        <v>114</v>
      </c>
      <c r="I5" s="242" t="s">
        <v>115</v>
      </c>
      <c r="J5" s="242" t="s">
        <v>201</v>
      </c>
      <c r="K5" s="418"/>
      <c r="L5" s="418"/>
      <c r="M5" s="418"/>
      <c r="N5" s="94"/>
    </row>
    <row r="6" spans="1:13" ht="12.75">
      <c r="A6" s="209" t="s">
        <v>194</v>
      </c>
      <c r="B6" s="233">
        <v>1</v>
      </c>
      <c r="C6" s="234">
        <v>0</v>
      </c>
      <c r="D6" s="234">
        <v>0</v>
      </c>
      <c r="E6" s="234">
        <v>0</v>
      </c>
      <c r="F6" s="234">
        <v>0</v>
      </c>
      <c r="G6" s="234">
        <v>0</v>
      </c>
      <c r="H6" s="234">
        <v>0</v>
      </c>
      <c r="I6" s="234">
        <v>0</v>
      </c>
      <c r="J6" s="234">
        <v>0</v>
      </c>
      <c r="K6" s="234">
        <v>0</v>
      </c>
      <c r="L6" s="234">
        <v>0</v>
      </c>
      <c r="M6" s="237">
        <v>1</v>
      </c>
    </row>
    <row r="7" spans="1:13" ht="12.75">
      <c r="A7" s="216" t="s">
        <v>65</v>
      </c>
      <c r="B7" s="238">
        <v>1</v>
      </c>
      <c r="C7" s="238">
        <v>0</v>
      </c>
      <c r="D7" s="238">
        <v>0</v>
      </c>
      <c r="E7" s="238">
        <v>0</v>
      </c>
      <c r="F7" s="238">
        <v>0</v>
      </c>
      <c r="G7" s="238">
        <v>0</v>
      </c>
      <c r="H7" s="238">
        <v>0</v>
      </c>
      <c r="I7" s="238">
        <v>0</v>
      </c>
      <c r="J7" s="238">
        <v>0</v>
      </c>
      <c r="K7" s="238">
        <v>0</v>
      </c>
      <c r="L7" s="238">
        <v>0</v>
      </c>
      <c r="M7" s="238">
        <v>1</v>
      </c>
    </row>
    <row r="8" spans="1:14" ht="12.75">
      <c r="A8" s="217" t="s">
        <v>68</v>
      </c>
      <c r="B8" s="218">
        <v>1</v>
      </c>
      <c r="C8" s="207">
        <v>0</v>
      </c>
      <c r="D8" s="207">
        <v>0</v>
      </c>
      <c r="E8" s="207">
        <v>0</v>
      </c>
      <c r="F8" s="207">
        <v>0</v>
      </c>
      <c r="G8" s="207">
        <v>0</v>
      </c>
      <c r="H8" s="207">
        <v>0</v>
      </c>
      <c r="I8" s="207">
        <v>0</v>
      </c>
      <c r="J8" s="207">
        <v>0</v>
      </c>
      <c r="K8" s="207">
        <v>0</v>
      </c>
      <c r="L8" s="207">
        <v>0</v>
      </c>
      <c r="M8" s="239">
        <v>1</v>
      </c>
      <c r="N8" s="61"/>
    </row>
    <row r="9" spans="1:14" ht="12.75">
      <c r="A9" s="216" t="s">
        <v>89</v>
      </c>
      <c r="B9" s="238">
        <v>1</v>
      </c>
      <c r="C9" s="238">
        <v>0</v>
      </c>
      <c r="D9" s="238">
        <v>0</v>
      </c>
      <c r="E9" s="238">
        <v>0</v>
      </c>
      <c r="F9" s="238">
        <v>0</v>
      </c>
      <c r="G9" s="238">
        <v>0</v>
      </c>
      <c r="H9" s="238">
        <v>0</v>
      </c>
      <c r="I9" s="238">
        <v>0</v>
      </c>
      <c r="J9" s="238">
        <v>0</v>
      </c>
      <c r="K9" s="238">
        <v>0</v>
      </c>
      <c r="L9" s="238">
        <v>0</v>
      </c>
      <c r="M9" s="238">
        <v>1</v>
      </c>
      <c r="N9" s="61"/>
    </row>
    <row r="10" spans="1:14" ht="12.75">
      <c r="A10" s="217" t="s">
        <v>142</v>
      </c>
      <c r="B10" s="218">
        <v>0</v>
      </c>
      <c r="C10" s="207">
        <v>1</v>
      </c>
      <c r="D10" s="207">
        <v>0</v>
      </c>
      <c r="E10" s="207">
        <v>0</v>
      </c>
      <c r="F10" s="207">
        <v>0</v>
      </c>
      <c r="G10" s="207">
        <v>0</v>
      </c>
      <c r="H10" s="207">
        <v>0</v>
      </c>
      <c r="I10" s="207">
        <v>0</v>
      </c>
      <c r="J10" s="207">
        <v>0</v>
      </c>
      <c r="K10" s="207">
        <v>0</v>
      </c>
      <c r="L10" s="207">
        <v>0</v>
      </c>
      <c r="M10" s="239">
        <v>1</v>
      </c>
      <c r="N10" s="14"/>
    </row>
    <row r="11" spans="1:14" ht="12.75">
      <c r="A11" s="217" t="s">
        <v>225</v>
      </c>
      <c r="B11" s="218">
        <v>3</v>
      </c>
      <c r="C11" s="207">
        <v>0</v>
      </c>
      <c r="D11" s="207">
        <v>0</v>
      </c>
      <c r="E11" s="207">
        <v>0</v>
      </c>
      <c r="F11" s="207">
        <v>0</v>
      </c>
      <c r="G11" s="207">
        <v>0</v>
      </c>
      <c r="H11" s="207">
        <v>0</v>
      </c>
      <c r="I11" s="207">
        <v>0</v>
      </c>
      <c r="J11" s="207">
        <v>0</v>
      </c>
      <c r="K11" s="207">
        <v>3</v>
      </c>
      <c r="L11" s="207">
        <v>0</v>
      </c>
      <c r="M11" s="239">
        <v>0</v>
      </c>
      <c r="N11" s="61">
        <f>SUM(B34:E34)-F34</f>
        <v>0</v>
      </c>
    </row>
    <row r="12" spans="1:14" ht="12.75">
      <c r="A12" s="217" t="s">
        <v>46</v>
      </c>
      <c r="B12" s="218">
        <v>1</v>
      </c>
      <c r="C12" s="207">
        <v>0</v>
      </c>
      <c r="D12" s="207">
        <v>0</v>
      </c>
      <c r="E12" s="207">
        <v>0</v>
      </c>
      <c r="F12" s="207">
        <v>0</v>
      </c>
      <c r="G12" s="207">
        <v>0</v>
      </c>
      <c r="H12" s="207">
        <v>0</v>
      </c>
      <c r="I12" s="207">
        <v>0</v>
      </c>
      <c r="J12" s="207">
        <v>0</v>
      </c>
      <c r="K12" s="207">
        <v>0</v>
      </c>
      <c r="L12" s="207">
        <v>0</v>
      </c>
      <c r="M12" s="239">
        <v>1</v>
      </c>
      <c r="N12" s="61"/>
    </row>
    <row r="13" spans="1:14" ht="12.75">
      <c r="A13" s="217" t="s">
        <v>94</v>
      </c>
      <c r="B13" s="218">
        <v>0</v>
      </c>
      <c r="C13" s="207">
        <v>1</v>
      </c>
      <c r="D13" s="207">
        <v>0</v>
      </c>
      <c r="E13" s="207">
        <v>0</v>
      </c>
      <c r="F13" s="207">
        <v>0</v>
      </c>
      <c r="G13" s="207">
        <v>0</v>
      </c>
      <c r="H13" s="207">
        <v>0</v>
      </c>
      <c r="I13" s="207">
        <v>0</v>
      </c>
      <c r="J13" s="207">
        <v>0</v>
      </c>
      <c r="K13" s="207">
        <v>0</v>
      </c>
      <c r="L13" s="207">
        <v>0</v>
      </c>
      <c r="M13" s="239">
        <v>1</v>
      </c>
      <c r="N13" s="61"/>
    </row>
    <row r="14" spans="1:14" ht="12.75">
      <c r="A14" s="216" t="s">
        <v>98</v>
      </c>
      <c r="B14" s="238">
        <v>4</v>
      </c>
      <c r="C14" s="238">
        <v>2</v>
      </c>
      <c r="D14" s="238">
        <v>0</v>
      </c>
      <c r="E14" s="238">
        <v>0</v>
      </c>
      <c r="F14" s="238">
        <v>0</v>
      </c>
      <c r="G14" s="238">
        <v>0</v>
      </c>
      <c r="H14" s="238">
        <v>0</v>
      </c>
      <c r="I14" s="238">
        <v>0</v>
      </c>
      <c r="J14" s="238">
        <v>0</v>
      </c>
      <c r="K14" s="238">
        <v>3</v>
      </c>
      <c r="L14" s="238">
        <v>0</v>
      </c>
      <c r="M14" s="238">
        <v>3</v>
      </c>
      <c r="N14" s="61"/>
    </row>
    <row r="15" spans="1:14" ht="12.75">
      <c r="A15" s="50" t="s">
        <v>111</v>
      </c>
      <c r="B15" s="240">
        <v>6</v>
      </c>
      <c r="C15" s="241">
        <v>2</v>
      </c>
      <c r="D15" s="241">
        <v>0</v>
      </c>
      <c r="E15" s="241">
        <v>0</v>
      </c>
      <c r="F15" s="241">
        <v>0</v>
      </c>
      <c r="G15" s="241">
        <v>0</v>
      </c>
      <c r="H15" s="241">
        <v>0</v>
      </c>
      <c r="I15" s="241">
        <v>0</v>
      </c>
      <c r="J15" s="241">
        <v>0</v>
      </c>
      <c r="K15" s="241">
        <v>3</v>
      </c>
      <c r="L15" s="240">
        <v>0</v>
      </c>
      <c r="M15" s="240">
        <v>5</v>
      </c>
      <c r="N15" s="14"/>
    </row>
    <row r="16" spans="1:14" ht="7.5" customHeight="1">
      <c r="A16" s="40"/>
      <c r="B16" s="41"/>
      <c r="C16" s="41"/>
      <c r="D16" s="41"/>
      <c r="E16" s="41"/>
      <c r="F16" s="41"/>
      <c r="G16" s="42"/>
      <c r="H16" s="42"/>
      <c r="I16" s="42"/>
      <c r="J16" s="42"/>
      <c r="K16" s="42"/>
      <c r="L16" s="42"/>
      <c r="N16" s="14"/>
    </row>
    <row r="17" spans="1:14" s="38" customFormat="1" ht="16.5" customHeight="1">
      <c r="A17" s="435" t="s">
        <v>186</v>
      </c>
      <c r="B17" s="436"/>
      <c r="C17" s="436"/>
      <c r="D17" s="436"/>
      <c r="E17" s="436"/>
      <c r="F17" s="436"/>
      <c r="G17" s="436"/>
      <c r="H17" s="436"/>
      <c r="I17" s="436"/>
      <c r="J17" s="436"/>
      <c r="K17" s="436"/>
      <c r="L17" s="436"/>
      <c r="M17" s="437"/>
      <c r="N17" s="37"/>
    </row>
    <row r="18" spans="1:14" s="38" customFormat="1" ht="23.25" customHeight="1">
      <c r="A18" s="432" t="s">
        <v>174</v>
      </c>
      <c r="B18" s="433"/>
      <c r="C18" s="433"/>
      <c r="D18" s="433"/>
      <c r="E18" s="433"/>
      <c r="F18" s="433"/>
      <c r="G18" s="433"/>
      <c r="H18" s="433"/>
      <c r="I18" s="433"/>
      <c r="J18" s="433"/>
      <c r="K18" s="433"/>
      <c r="L18" s="433"/>
      <c r="M18" s="434"/>
      <c r="N18" s="37"/>
    </row>
    <row r="19" spans="1:14" s="96" customFormat="1" ht="3" customHeight="1">
      <c r="A19" s="438"/>
      <c r="B19" s="439"/>
      <c r="C19" s="439"/>
      <c r="D19" s="439"/>
      <c r="E19" s="439"/>
      <c r="F19" s="439"/>
      <c r="G19" s="439"/>
      <c r="H19" s="439"/>
      <c r="I19" s="439"/>
      <c r="J19" s="439"/>
      <c r="K19" s="439"/>
      <c r="L19" s="439"/>
      <c r="M19" s="440"/>
      <c r="N19" s="95"/>
    </row>
    <row r="20" spans="1:15" s="127" customFormat="1" ht="21.75" customHeight="1">
      <c r="A20" s="432" t="s">
        <v>199</v>
      </c>
      <c r="B20" s="433"/>
      <c r="C20" s="433"/>
      <c r="D20" s="433"/>
      <c r="E20" s="433"/>
      <c r="F20" s="433"/>
      <c r="G20" s="433"/>
      <c r="H20" s="433"/>
      <c r="I20" s="433"/>
      <c r="J20" s="433"/>
      <c r="K20" s="433"/>
      <c r="L20" s="433"/>
      <c r="M20" s="434"/>
      <c r="O20" s="96"/>
    </row>
    <row r="21" s="127" customFormat="1" ht="8.25">
      <c r="O21" s="96"/>
    </row>
    <row r="22" ht="12.75">
      <c r="N22" s="61">
        <f>B6+C6+D6-K6-M6</f>
        <v>0</v>
      </c>
    </row>
    <row r="23" ht="12.75">
      <c r="N23" s="61">
        <f>B7+C7+D7-K7-M7</f>
        <v>0</v>
      </c>
    </row>
    <row r="24" ht="12.75" hidden="1">
      <c r="N24" s="61" t="e">
        <f>#REF!+#REF!+#REF!-#REF!-#REF!</f>
        <v>#REF!</v>
      </c>
    </row>
    <row r="25" ht="12.75" hidden="1">
      <c r="N25" s="61" t="e">
        <f>#REF!+#REF!+#REF!-#REF!-#REF!</f>
        <v>#REF!</v>
      </c>
    </row>
    <row r="26" ht="12.75" hidden="1">
      <c r="N26" s="61"/>
    </row>
    <row r="27" ht="12.75" hidden="1">
      <c r="N27" s="61"/>
    </row>
    <row r="28" ht="12.75" hidden="1">
      <c r="N28" s="61"/>
    </row>
    <row r="29" spans="1:14" ht="19.5" customHeight="1">
      <c r="A29" s="427" t="s">
        <v>166</v>
      </c>
      <c r="B29" s="428"/>
      <c r="C29" s="428"/>
      <c r="D29" s="428"/>
      <c r="E29" s="428"/>
      <c r="F29" s="428"/>
      <c r="G29" s="195"/>
      <c r="H29" s="195"/>
      <c r="I29" s="195"/>
      <c r="J29" s="195"/>
      <c r="K29" s="195"/>
      <c r="L29" s="195"/>
      <c r="M29" s="196"/>
      <c r="N29" s="61"/>
    </row>
    <row r="30" ht="9" customHeight="1">
      <c r="N30" s="61"/>
    </row>
    <row r="31" spans="1:14" ht="12.75">
      <c r="A31" s="19" t="s">
        <v>128</v>
      </c>
      <c r="B31" s="422" t="s">
        <v>4</v>
      </c>
      <c r="C31" s="423"/>
      <c r="D31" s="424" t="s">
        <v>5</v>
      </c>
      <c r="E31" s="424"/>
      <c r="F31" s="425" t="s">
        <v>111</v>
      </c>
      <c r="G31" s="14"/>
      <c r="N31" s="61"/>
    </row>
    <row r="32" spans="1:14" ht="24">
      <c r="A32" s="19" t="s">
        <v>129</v>
      </c>
      <c r="B32" s="79" t="s">
        <v>124</v>
      </c>
      <c r="C32" s="79" t="s">
        <v>125</v>
      </c>
      <c r="D32" s="495" t="s">
        <v>124</v>
      </c>
      <c r="E32" s="110" t="s">
        <v>125</v>
      </c>
      <c r="F32" s="426"/>
      <c r="G32" s="14"/>
      <c r="N32" s="61">
        <f>B15+C15+D15-K15-M15</f>
        <v>0</v>
      </c>
    </row>
    <row r="33" spans="1:14" s="18" customFormat="1" ht="12.75">
      <c r="A33" s="217" t="s">
        <v>142</v>
      </c>
      <c r="B33" s="497">
        <v>0</v>
      </c>
      <c r="C33" s="498">
        <v>0</v>
      </c>
      <c r="D33" s="243">
        <v>1</v>
      </c>
      <c r="E33" s="244">
        <v>0</v>
      </c>
      <c r="F33" s="245">
        <v>1</v>
      </c>
      <c r="G33" s="14"/>
      <c r="H33" s="13"/>
      <c r="I33" s="13"/>
      <c r="J33" s="13"/>
      <c r="K33" s="13"/>
      <c r="L33" s="13"/>
      <c r="M33" s="13"/>
      <c r="N33" s="39"/>
    </row>
    <row r="34" spans="1:14" s="18" customFormat="1" ht="12.75">
      <c r="A34" s="217" t="s">
        <v>94</v>
      </c>
      <c r="B34" s="497">
        <v>0</v>
      </c>
      <c r="C34" s="498">
        <v>0</v>
      </c>
      <c r="D34" s="243">
        <v>1</v>
      </c>
      <c r="E34" s="244">
        <v>0</v>
      </c>
      <c r="F34" s="245">
        <v>1</v>
      </c>
      <c r="G34" s="14"/>
      <c r="H34" s="13"/>
      <c r="I34" s="13"/>
      <c r="J34" s="13"/>
      <c r="K34" s="13"/>
      <c r="L34" s="13"/>
      <c r="M34" s="13"/>
      <c r="N34" s="39"/>
    </row>
    <row r="35" spans="1:7" ht="12.75">
      <c r="A35" s="246" t="s">
        <v>111</v>
      </c>
      <c r="B35" s="247">
        <v>0</v>
      </c>
      <c r="C35" s="247">
        <v>0</v>
      </c>
      <c r="D35" s="496">
        <v>2</v>
      </c>
      <c r="E35" s="248">
        <v>0</v>
      </c>
      <c r="F35" s="247">
        <v>2</v>
      </c>
      <c r="G35" s="14"/>
    </row>
    <row r="38" spans="2:13" ht="12.75">
      <c r="B38" s="370"/>
      <c r="C38" s="370"/>
      <c r="D38" s="370"/>
      <c r="E38" s="370"/>
      <c r="F38" s="370"/>
      <c r="G38" s="370"/>
      <c r="H38" s="370"/>
      <c r="I38" s="370"/>
      <c r="J38" s="370"/>
      <c r="K38" s="370"/>
      <c r="L38" s="370"/>
      <c r="M38" s="370"/>
    </row>
  </sheetData>
  <sheetProtection/>
  <mergeCells count="19">
    <mergeCell ref="E4:J4"/>
    <mergeCell ref="A18:M18"/>
    <mergeCell ref="A20:M20"/>
    <mergeCell ref="A17:M17"/>
    <mergeCell ref="A19:M19"/>
    <mergeCell ref="B31:C31"/>
    <mergeCell ref="D31:E31"/>
    <mergeCell ref="F31:F32"/>
    <mergeCell ref="A29:F29"/>
    <mergeCell ref="A2:M2"/>
    <mergeCell ref="A1:M1"/>
    <mergeCell ref="B4:B5"/>
    <mergeCell ref="C4:C5"/>
    <mergeCell ref="D4:D5"/>
    <mergeCell ref="K4:K5"/>
    <mergeCell ref="L4:L5"/>
    <mergeCell ref="M4:M5"/>
    <mergeCell ref="A4:A5"/>
    <mergeCell ref="A3:L3"/>
  </mergeCells>
  <printOptions/>
  <pageMargins left="0.2755905511811024" right="0.1968503937007874" top="0.3937007874015748" bottom="0.3937007874015748" header="0.15748031496062992" footer="0.15748031496062992"/>
  <pageSetup horizontalDpi="600" verticalDpi="600" orientation="portrait" paperSize="9" scale="90"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sheetPr codeName="List8"/>
  <dimension ref="A1:AS233"/>
  <sheetViews>
    <sheetView showGridLines="0" view="pageBreakPreview" zoomScaleSheetLayoutView="100" workbookViewId="0" topLeftCell="A1">
      <selection activeCell="U7" sqref="U7"/>
    </sheetView>
  </sheetViews>
  <sheetFormatPr defaultColWidth="9.140625" defaultRowHeight="12.75"/>
  <cols>
    <col min="1" max="1" width="7.28125" style="173" customWidth="1"/>
    <col min="2" max="3" width="4.421875" style="174" bestFit="1" customWidth="1"/>
    <col min="4" max="4" width="3.28125" style="174" bestFit="1" customWidth="1"/>
    <col min="5" max="12" width="4.421875" style="174" bestFit="1" customWidth="1"/>
    <col min="13" max="13" width="5.140625" style="174" bestFit="1" customWidth="1"/>
    <col min="14" max="14" width="4.421875" style="174" bestFit="1" customWidth="1"/>
    <col min="15" max="15" width="5.140625" style="174" bestFit="1" customWidth="1"/>
    <col min="16" max="20" width="4.421875" style="174" bestFit="1" customWidth="1"/>
    <col min="21" max="21" width="4.28125" style="174" bestFit="1" customWidth="1"/>
    <col min="22" max="22" width="3.8515625" style="174" customWidth="1"/>
    <col min="23" max="23" width="5.140625" style="174" bestFit="1" customWidth="1"/>
    <col min="24" max="16384" width="9.140625" style="17" customWidth="1"/>
  </cols>
  <sheetData>
    <row r="1" spans="1:23" s="23" customFormat="1" ht="15.75">
      <c r="A1" s="441" t="s">
        <v>171</v>
      </c>
      <c r="B1" s="441"/>
      <c r="C1" s="441"/>
      <c r="D1" s="441"/>
      <c r="E1" s="441"/>
      <c r="F1" s="441"/>
      <c r="G1" s="441"/>
      <c r="H1" s="441"/>
      <c r="I1" s="441"/>
      <c r="J1" s="441"/>
      <c r="K1" s="441"/>
      <c r="L1" s="441"/>
      <c r="M1" s="441"/>
      <c r="N1" s="441"/>
      <c r="O1" s="441"/>
      <c r="P1" s="441"/>
      <c r="Q1" s="441"/>
      <c r="R1" s="441"/>
      <c r="S1" s="441"/>
      <c r="T1" s="441"/>
      <c r="U1" s="441"/>
      <c r="V1" s="441"/>
      <c r="W1" s="441"/>
    </row>
    <row r="2" spans="1:23" s="23" customFormat="1" ht="15.75">
      <c r="A2" s="441" t="str">
        <f>CONCATENATE("July 1990 - ",Nastavení!B6)</f>
        <v>July 1990 - August 2010</v>
      </c>
      <c r="B2" s="441"/>
      <c r="C2" s="441"/>
      <c r="D2" s="441"/>
      <c r="E2" s="441"/>
      <c r="F2" s="441"/>
      <c r="G2" s="441"/>
      <c r="H2" s="441"/>
      <c r="I2" s="441"/>
      <c r="J2" s="441"/>
      <c r="K2" s="441"/>
      <c r="L2" s="441"/>
      <c r="M2" s="441"/>
      <c r="N2" s="441"/>
      <c r="O2" s="441"/>
      <c r="P2" s="441"/>
      <c r="Q2" s="441"/>
      <c r="R2" s="441"/>
      <c r="S2" s="441"/>
      <c r="T2" s="441"/>
      <c r="U2" s="441"/>
      <c r="V2" s="441"/>
      <c r="W2" s="441"/>
    </row>
    <row r="3" spans="1:23" s="97" customFormat="1" ht="9.75">
      <c r="A3" s="170"/>
      <c r="B3" s="170"/>
      <c r="C3" s="170"/>
      <c r="D3" s="170"/>
      <c r="E3" s="170"/>
      <c r="F3" s="170"/>
      <c r="G3" s="170"/>
      <c r="H3" s="170"/>
      <c r="I3" s="170"/>
      <c r="J3" s="170"/>
      <c r="K3" s="170"/>
      <c r="L3" s="170"/>
      <c r="M3" s="170"/>
      <c r="N3" s="170"/>
      <c r="O3" s="170"/>
      <c r="P3" s="170"/>
      <c r="Q3" s="170"/>
      <c r="R3" s="170"/>
      <c r="S3" s="170"/>
      <c r="T3" s="170"/>
      <c r="U3" s="170"/>
      <c r="V3" s="170"/>
      <c r="W3" s="171" t="s">
        <v>27</v>
      </c>
    </row>
    <row r="4" spans="1:45" s="44" customFormat="1" ht="42" customHeight="1">
      <c r="A4" s="169" t="s">
        <v>130</v>
      </c>
      <c r="B4" s="178">
        <v>1990</v>
      </c>
      <c r="C4" s="178">
        <v>1991</v>
      </c>
      <c r="D4" s="178">
        <v>1992</v>
      </c>
      <c r="E4" s="178">
        <v>1993</v>
      </c>
      <c r="F4" s="178">
        <v>1994</v>
      </c>
      <c r="G4" s="178">
        <v>1995</v>
      </c>
      <c r="H4" s="178">
        <v>1996</v>
      </c>
      <c r="I4" s="178">
        <v>1997</v>
      </c>
      <c r="J4" s="178">
        <v>1998</v>
      </c>
      <c r="K4" s="178">
        <v>1999</v>
      </c>
      <c r="L4" s="178">
        <v>2000</v>
      </c>
      <c r="M4" s="178">
        <v>2001</v>
      </c>
      <c r="N4" s="178">
        <v>2002</v>
      </c>
      <c r="O4" s="178">
        <v>2003</v>
      </c>
      <c r="P4" s="178">
        <v>2004</v>
      </c>
      <c r="Q4" s="178">
        <v>2005</v>
      </c>
      <c r="R4" s="178">
        <v>2006</v>
      </c>
      <c r="S4" s="178">
        <v>2007</v>
      </c>
      <c r="T4" s="178">
        <v>2008</v>
      </c>
      <c r="U4" s="178" t="s">
        <v>43</v>
      </c>
      <c r="V4" s="178">
        <v>2010</v>
      </c>
      <c r="W4" s="178" t="s">
        <v>111</v>
      </c>
      <c r="X4" s="43"/>
      <c r="AA4" s="24"/>
      <c r="AB4" s="24"/>
      <c r="AC4" s="24"/>
      <c r="AD4" s="24"/>
      <c r="AE4" s="24"/>
      <c r="AF4" s="24"/>
      <c r="AG4" s="24"/>
      <c r="AH4" s="24"/>
      <c r="AI4" s="24"/>
      <c r="AJ4" s="24"/>
      <c r="AK4" s="24"/>
      <c r="AL4" s="24"/>
      <c r="AM4" s="24"/>
      <c r="AN4" s="24"/>
      <c r="AO4" s="24"/>
      <c r="AP4" s="24"/>
      <c r="AQ4" s="24"/>
      <c r="AR4" s="24"/>
      <c r="AS4" s="78"/>
    </row>
    <row r="5" spans="1:24" s="24" customFormat="1" ht="12.75">
      <c r="A5" s="257" t="s">
        <v>99</v>
      </c>
      <c r="B5" s="249"/>
      <c r="C5" s="249">
        <v>395</v>
      </c>
      <c r="D5" s="249">
        <v>138</v>
      </c>
      <c r="E5" s="249">
        <v>30</v>
      </c>
      <c r="F5" s="249">
        <v>172</v>
      </c>
      <c r="G5" s="249">
        <v>55</v>
      </c>
      <c r="H5" s="249">
        <v>57</v>
      </c>
      <c r="I5" s="249">
        <v>212</v>
      </c>
      <c r="J5" s="249">
        <v>219</v>
      </c>
      <c r="K5" s="249">
        <v>602</v>
      </c>
      <c r="L5" s="249">
        <v>593</v>
      </c>
      <c r="M5" s="249">
        <v>1228</v>
      </c>
      <c r="N5" s="249">
        <v>1334</v>
      </c>
      <c r="O5" s="249">
        <v>686</v>
      </c>
      <c r="P5" s="250">
        <v>552</v>
      </c>
      <c r="Q5" s="251">
        <v>346</v>
      </c>
      <c r="R5" s="251">
        <v>262</v>
      </c>
      <c r="S5" s="251">
        <v>153</v>
      </c>
      <c r="T5" s="251">
        <v>212</v>
      </c>
      <c r="U5" s="251">
        <v>123</v>
      </c>
      <c r="V5" s="251">
        <v>65</v>
      </c>
      <c r="W5" s="252">
        <v>7434</v>
      </c>
      <c r="X5" s="27"/>
    </row>
    <row r="6" spans="1:24" s="24" customFormat="1" ht="12.75">
      <c r="A6" s="258" t="s">
        <v>100</v>
      </c>
      <c r="B6" s="249"/>
      <c r="C6" s="249">
        <v>330</v>
      </c>
      <c r="D6" s="249">
        <v>39</v>
      </c>
      <c r="E6" s="249">
        <v>45</v>
      </c>
      <c r="F6" s="249">
        <v>125</v>
      </c>
      <c r="G6" s="249">
        <v>65</v>
      </c>
      <c r="H6" s="249">
        <v>125</v>
      </c>
      <c r="I6" s="249">
        <v>191</v>
      </c>
      <c r="J6" s="249">
        <v>175</v>
      </c>
      <c r="K6" s="249">
        <v>430</v>
      </c>
      <c r="L6" s="249">
        <v>384</v>
      </c>
      <c r="M6" s="249">
        <v>1228</v>
      </c>
      <c r="N6" s="249">
        <v>679</v>
      </c>
      <c r="O6" s="249">
        <v>704</v>
      </c>
      <c r="P6" s="253">
        <v>588</v>
      </c>
      <c r="Q6" s="253">
        <v>297</v>
      </c>
      <c r="R6" s="253">
        <v>235</v>
      </c>
      <c r="S6" s="253">
        <v>130</v>
      </c>
      <c r="T6" s="253">
        <v>188</v>
      </c>
      <c r="U6" s="253">
        <v>130</v>
      </c>
      <c r="V6" s="253">
        <v>79</v>
      </c>
      <c r="W6" s="252">
        <v>6167</v>
      </c>
      <c r="X6" s="27"/>
    </row>
    <row r="7" spans="1:24" s="24" customFormat="1" ht="12.75">
      <c r="A7" s="258" t="s">
        <v>101</v>
      </c>
      <c r="B7" s="249"/>
      <c r="C7" s="249">
        <v>233</v>
      </c>
      <c r="D7" s="249">
        <v>45</v>
      </c>
      <c r="E7" s="249">
        <v>65</v>
      </c>
      <c r="F7" s="249">
        <v>97</v>
      </c>
      <c r="G7" s="249">
        <v>201</v>
      </c>
      <c r="H7" s="249">
        <v>138</v>
      </c>
      <c r="I7" s="249">
        <v>201</v>
      </c>
      <c r="J7" s="249">
        <v>144</v>
      </c>
      <c r="K7" s="249">
        <v>583</v>
      </c>
      <c r="L7" s="249">
        <v>514</v>
      </c>
      <c r="M7" s="249">
        <v>1635</v>
      </c>
      <c r="N7" s="249">
        <v>726</v>
      </c>
      <c r="O7" s="249">
        <v>588</v>
      </c>
      <c r="P7" s="253">
        <v>988</v>
      </c>
      <c r="Q7" s="253">
        <v>307</v>
      </c>
      <c r="R7" s="253">
        <v>263</v>
      </c>
      <c r="S7" s="253">
        <v>181</v>
      </c>
      <c r="T7" s="253">
        <v>182</v>
      </c>
      <c r="U7" s="253">
        <v>123</v>
      </c>
      <c r="V7" s="253">
        <v>106</v>
      </c>
      <c r="W7" s="252">
        <v>7320</v>
      </c>
      <c r="X7" s="27"/>
    </row>
    <row r="8" spans="1:24" s="24" customFormat="1" ht="12.75">
      <c r="A8" s="258" t="s">
        <v>102</v>
      </c>
      <c r="B8" s="249"/>
      <c r="C8" s="249">
        <v>165</v>
      </c>
      <c r="D8" s="249">
        <v>61</v>
      </c>
      <c r="E8" s="249">
        <v>71</v>
      </c>
      <c r="F8" s="249">
        <v>100</v>
      </c>
      <c r="G8" s="249">
        <v>147</v>
      </c>
      <c r="H8" s="249">
        <v>118</v>
      </c>
      <c r="I8" s="249">
        <v>193</v>
      </c>
      <c r="J8" s="249">
        <v>127</v>
      </c>
      <c r="K8" s="249">
        <v>569</v>
      </c>
      <c r="L8" s="249">
        <v>559</v>
      </c>
      <c r="M8" s="249">
        <v>1539</v>
      </c>
      <c r="N8" s="249">
        <v>762</v>
      </c>
      <c r="O8" s="249">
        <v>1187</v>
      </c>
      <c r="P8" s="253">
        <v>603</v>
      </c>
      <c r="Q8" s="253">
        <v>280</v>
      </c>
      <c r="R8" s="253">
        <v>218</v>
      </c>
      <c r="S8" s="253">
        <v>130</v>
      </c>
      <c r="T8" s="253">
        <v>137</v>
      </c>
      <c r="U8" s="253">
        <v>134</v>
      </c>
      <c r="V8" s="253">
        <v>76</v>
      </c>
      <c r="W8" s="252">
        <v>7176</v>
      </c>
      <c r="X8" s="27"/>
    </row>
    <row r="9" spans="1:24" s="24" customFormat="1" ht="12.75">
      <c r="A9" s="258" t="s">
        <v>103</v>
      </c>
      <c r="B9" s="249"/>
      <c r="C9" s="249">
        <v>248</v>
      </c>
      <c r="D9" s="249">
        <v>39</v>
      </c>
      <c r="E9" s="249">
        <v>141</v>
      </c>
      <c r="F9" s="249">
        <v>80</v>
      </c>
      <c r="G9" s="249">
        <v>211</v>
      </c>
      <c r="H9" s="249">
        <v>89</v>
      </c>
      <c r="I9" s="249">
        <v>114</v>
      </c>
      <c r="J9" s="249">
        <v>96</v>
      </c>
      <c r="K9" s="249">
        <v>604</v>
      </c>
      <c r="L9" s="249">
        <v>545</v>
      </c>
      <c r="M9" s="249">
        <v>1600</v>
      </c>
      <c r="N9" s="249">
        <v>604</v>
      </c>
      <c r="O9" s="249">
        <v>964</v>
      </c>
      <c r="P9" s="253">
        <v>420</v>
      </c>
      <c r="Q9" s="253">
        <v>261</v>
      </c>
      <c r="R9" s="253">
        <v>246</v>
      </c>
      <c r="S9" s="253">
        <v>114</v>
      </c>
      <c r="T9" s="253">
        <v>98</v>
      </c>
      <c r="U9" s="253">
        <v>115</v>
      </c>
      <c r="V9" s="253">
        <v>81</v>
      </c>
      <c r="W9" s="252">
        <v>6670</v>
      </c>
      <c r="X9" s="27"/>
    </row>
    <row r="10" spans="1:24" s="24" customFormat="1" ht="12.75">
      <c r="A10" s="258" t="s">
        <v>104</v>
      </c>
      <c r="B10" s="249"/>
      <c r="C10" s="249">
        <v>235</v>
      </c>
      <c r="D10" s="249">
        <v>64</v>
      </c>
      <c r="E10" s="249">
        <v>101</v>
      </c>
      <c r="F10" s="249">
        <v>64</v>
      </c>
      <c r="G10" s="249">
        <v>150</v>
      </c>
      <c r="H10" s="249">
        <v>187</v>
      </c>
      <c r="I10" s="249">
        <v>115</v>
      </c>
      <c r="J10" s="249">
        <v>120</v>
      </c>
      <c r="K10" s="249">
        <v>537</v>
      </c>
      <c r="L10" s="249">
        <v>944</v>
      </c>
      <c r="M10" s="249">
        <v>1698</v>
      </c>
      <c r="N10" s="249">
        <v>525</v>
      </c>
      <c r="O10" s="249">
        <v>899</v>
      </c>
      <c r="P10" s="253">
        <v>317</v>
      </c>
      <c r="Q10" s="253">
        <v>312</v>
      </c>
      <c r="R10" s="253">
        <v>286</v>
      </c>
      <c r="S10" s="253">
        <v>138</v>
      </c>
      <c r="T10" s="253">
        <v>114</v>
      </c>
      <c r="U10" s="253">
        <v>90</v>
      </c>
      <c r="V10" s="253">
        <v>65</v>
      </c>
      <c r="W10" s="252">
        <v>6961</v>
      </c>
      <c r="X10" s="27"/>
    </row>
    <row r="11" spans="1:24" s="24" customFormat="1" ht="12.75">
      <c r="A11" s="258" t="s">
        <v>105</v>
      </c>
      <c r="B11" s="249">
        <v>1</v>
      </c>
      <c r="C11" s="249">
        <v>104</v>
      </c>
      <c r="D11" s="249">
        <v>95</v>
      </c>
      <c r="E11" s="249">
        <v>169</v>
      </c>
      <c r="F11" s="249">
        <v>121</v>
      </c>
      <c r="G11" s="249">
        <v>89</v>
      </c>
      <c r="H11" s="249">
        <v>372</v>
      </c>
      <c r="I11" s="249">
        <v>185</v>
      </c>
      <c r="J11" s="249">
        <v>142</v>
      </c>
      <c r="K11" s="249">
        <v>611</v>
      </c>
      <c r="L11" s="249">
        <v>666</v>
      </c>
      <c r="M11" s="249">
        <v>1614</v>
      </c>
      <c r="N11" s="249">
        <v>580</v>
      </c>
      <c r="O11" s="249">
        <v>925</v>
      </c>
      <c r="P11" s="253">
        <v>354</v>
      </c>
      <c r="Q11" s="253">
        <v>330</v>
      </c>
      <c r="R11" s="253">
        <v>292</v>
      </c>
      <c r="S11" s="253">
        <v>148</v>
      </c>
      <c r="T11" s="253">
        <v>115</v>
      </c>
      <c r="U11" s="253">
        <v>105</v>
      </c>
      <c r="V11" s="253">
        <v>63</v>
      </c>
      <c r="W11" s="252">
        <v>7081</v>
      </c>
      <c r="X11" s="27"/>
    </row>
    <row r="12" spans="1:24" s="24" customFormat="1" ht="12.75">
      <c r="A12" s="258" t="s">
        <v>106</v>
      </c>
      <c r="B12" s="249">
        <v>231</v>
      </c>
      <c r="C12" s="249">
        <v>137</v>
      </c>
      <c r="D12" s="249">
        <v>67</v>
      </c>
      <c r="E12" s="249">
        <v>198</v>
      </c>
      <c r="F12" s="249">
        <v>95</v>
      </c>
      <c r="G12" s="249">
        <v>118</v>
      </c>
      <c r="H12" s="249">
        <v>332</v>
      </c>
      <c r="I12" s="249">
        <v>151</v>
      </c>
      <c r="J12" s="249">
        <v>273</v>
      </c>
      <c r="K12" s="249">
        <v>581</v>
      </c>
      <c r="L12" s="249">
        <v>691</v>
      </c>
      <c r="M12" s="249">
        <v>1780</v>
      </c>
      <c r="N12" s="249">
        <v>579</v>
      </c>
      <c r="O12" s="249">
        <v>1167</v>
      </c>
      <c r="P12" s="253">
        <v>300</v>
      </c>
      <c r="Q12" s="253">
        <v>489</v>
      </c>
      <c r="R12" s="253">
        <v>426</v>
      </c>
      <c r="S12" s="253">
        <v>172</v>
      </c>
      <c r="T12" s="253">
        <v>113</v>
      </c>
      <c r="U12" s="253">
        <v>85</v>
      </c>
      <c r="V12" s="253">
        <v>91</v>
      </c>
      <c r="W12" s="252">
        <v>8076</v>
      </c>
      <c r="X12" s="27"/>
    </row>
    <row r="13" spans="1:24" s="24" customFormat="1" ht="12.75">
      <c r="A13" s="258" t="s">
        <v>107</v>
      </c>
      <c r="B13" s="249">
        <v>146</v>
      </c>
      <c r="C13" s="249">
        <v>77</v>
      </c>
      <c r="D13" s="249">
        <v>82</v>
      </c>
      <c r="E13" s="249">
        <v>814</v>
      </c>
      <c r="F13" s="249">
        <v>90</v>
      </c>
      <c r="G13" s="249">
        <v>155</v>
      </c>
      <c r="H13" s="249">
        <v>171</v>
      </c>
      <c r="I13" s="249">
        <v>168</v>
      </c>
      <c r="J13" s="249">
        <v>252</v>
      </c>
      <c r="K13" s="249">
        <v>699</v>
      </c>
      <c r="L13" s="249">
        <v>749</v>
      </c>
      <c r="M13" s="249">
        <v>1497</v>
      </c>
      <c r="N13" s="249">
        <v>610</v>
      </c>
      <c r="O13" s="249">
        <v>965</v>
      </c>
      <c r="P13" s="253">
        <v>282</v>
      </c>
      <c r="Q13" s="253">
        <v>432</v>
      </c>
      <c r="R13" s="253">
        <v>193</v>
      </c>
      <c r="S13" s="253">
        <v>151</v>
      </c>
      <c r="T13" s="253">
        <v>121</v>
      </c>
      <c r="U13" s="253">
        <v>86</v>
      </c>
      <c r="V13" s="253"/>
      <c r="W13" s="252">
        <v>7740</v>
      </c>
      <c r="X13" s="27"/>
    </row>
    <row r="14" spans="1:24" s="24" customFormat="1" ht="12.75">
      <c r="A14" s="258" t="s">
        <v>108</v>
      </c>
      <c r="B14" s="249">
        <v>355</v>
      </c>
      <c r="C14" s="249">
        <v>80</v>
      </c>
      <c r="D14" s="249">
        <v>76</v>
      </c>
      <c r="E14" s="249">
        <v>334</v>
      </c>
      <c r="F14" s="249">
        <v>70</v>
      </c>
      <c r="G14" s="249">
        <v>69</v>
      </c>
      <c r="H14" s="249">
        <v>198</v>
      </c>
      <c r="I14" s="249">
        <v>119</v>
      </c>
      <c r="J14" s="249">
        <v>792</v>
      </c>
      <c r="K14" s="249">
        <v>551</v>
      </c>
      <c r="L14" s="249">
        <v>919</v>
      </c>
      <c r="M14" s="249">
        <v>1498</v>
      </c>
      <c r="N14" s="249">
        <v>773</v>
      </c>
      <c r="O14" s="249">
        <v>1557</v>
      </c>
      <c r="P14" s="253">
        <v>378</v>
      </c>
      <c r="Q14" s="253">
        <v>348</v>
      </c>
      <c r="R14" s="253">
        <v>235</v>
      </c>
      <c r="S14" s="253">
        <v>142</v>
      </c>
      <c r="T14" s="253">
        <v>176</v>
      </c>
      <c r="U14" s="253">
        <v>99</v>
      </c>
      <c r="V14" s="253"/>
      <c r="W14" s="252">
        <v>8769</v>
      </c>
      <c r="X14" s="27"/>
    </row>
    <row r="15" spans="1:24" s="24" customFormat="1" ht="12.75">
      <c r="A15" s="258" t="s">
        <v>109</v>
      </c>
      <c r="B15" s="249">
        <v>432</v>
      </c>
      <c r="C15" s="249">
        <v>122</v>
      </c>
      <c r="D15" s="249">
        <v>70</v>
      </c>
      <c r="E15" s="249">
        <v>129</v>
      </c>
      <c r="F15" s="249">
        <v>65</v>
      </c>
      <c r="G15" s="249">
        <v>73</v>
      </c>
      <c r="H15" s="249">
        <v>226</v>
      </c>
      <c r="I15" s="249">
        <v>210</v>
      </c>
      <c r="J15" s="249">
        <v>711</v>
      </c>
      <c r="K15" s="249">
        <v>724</v>
      </c>
      <c r="L15" s="249">
        <v>1232</v>
      </c>
      <c r="M15" s="249">
        <v>1355</v>
      </c>
      <c r="N15" s="249">
        <v>630</v>
      </c>
      <c r="O15" s="249">
        <v>997</v>
      </c>
      <c r="P15" s="253">
        <v>370</v>
      </c>
      <c r="Q15" s="253">
        <v>348</v>
      </c>
      <c r="R15" s="253">
        <v>208</v>
      </c>
      <c r="S15" s="253">
        <v>216</v>
      </c>
      <c r="T15" s="253">
        <v>117</v>
      </c>
      <c r="U15" s="253">
        <v>81</v>
      </c>
      <c r="V15" s="253"/>
      <c r="W15" s="252">
        <v>8316</v>
      </c>
      <c r="X15" s="27"/>
    </row>
    <row r="16" spans="1:24" s="24" customFormat="1" ht="12.75">
      <c r="A16" s="259" t="s">
        <v>110</v>
      </c>
      <c r="B16" s="249">
        <v>437</v>
      </c>
      <c r="C16" s="249">
        <v>100</v>
      </c>
      <c r="D16" s="249">
        <v>65</v>
      </c>
      <c r="E16" s="249">
        <v>110</v>
      </c>
      <c r="F16" s="249">
        <v>108</v>
      </c>
      <c r="G16" s="249">
        <v>84</v>
      </c>
      <c r="H16" s="249">
        <v>198</v>
      </c>
      <c r="I16" s="249">
        <v>250</v>
      </c>
      <c r="J16" s="249">
        <v>1035</v>
      </c>
      <c r="K16" s="249">
        <v>727</v>
      </c>
      <c r="L16" s="249">
        <v>997</v>
      </c>
      <c r="M16" s="249">
        <v>1422</v>
      </c>
      <c r="N16" s="249">
        <v>682</v>
      </c>
      <c r="O16" s="249">
        <v>761</v>
      </c>
      <c r="P16" s="254">
        <v>307</v>
      </c>
      <c r="Q16" s="255">
        <v>271</v>
      </c>
      <c r="R16" s="255">
        <v>152</v>
      </c>
      <c r="S16" s="255">
        <v>203</v>
      </c>
      <c r="T16" s="255">
        <v>83</v>
      </c>
      <c r="U16" s="255">
        <v>87</v>
      </c>
      <c r="V16" s="255"/>
      <c r="W16" s="252">
        <v>8079</v>
      </c>
      <c r="X16" s="27"/>
    </row>
    <row r="17" spans="1:25" s="25" customFormat="1" ht="12.75">
      <c r="A17" s="260" t="s">
        <v>111</v>
      </c>
      <c r="B17" s="256">
        <v>1602</v>
      </c>
      <c r="C17" s="256">
        <v>2226</v>
      </c>
      <c r="D17" s="256">
        <v>841</v>
      </c>
      <c r="E17" s="256">
        <v>2207</v>
      </c>
      <c r="F17" s="256">
        <v>1187</v>
      </c>
      <c r="G17" s="256">
        <v>1417</v>
      </c>
      <c r="H17" s="256">
        <v>2211</v>
      </c>
      <c r="I17" s="256">
        <v>2109</v>
      </c>
      <c r="J17" s="256">
        <v>4086</v>
      </c>
      <c r="K17" s="256">
        <v>7218</v>
      </c>
      <c r="L17" s="256">
        <v>8793</v>
      </c>
      <c r="M17" s="256">
        <v>18094</v>
      </c>
      <c r="N17" s="256">
        <v>8484</v>
      </c>
      <c r="O17" s="256">
        <v>11400</v>
      </c>
      <c r="P17" s="256">
        <v>5459</v>
      </c>
      <c r="Q17" s="256">
        <v>4021</v>
      </c>
      <c r="R17" s="256">
        <v>3016</v>
      </c>
      <c r="S17" s="256">
        <v>1878</v>
      </c>
      <c r="T17" s="256">
        <v>1656</v>
      </c>
      <c r="U17" s="256">
        <v>1258</v>
      </c>
      <c r="V17" s="256">
        <v>626</v>
      </c>
      <c r="W17" s="256">
        <v>89789</v>
      </c>
      <c r="X17" s="27"/>
      <c r="Y17" s="24"/>
    </row>
    <row r="18" spans="10:25" ht="13.5" customHeight="1">
      <c r="J18" s="175"/>
      <c r="K18" s="175"/>
      <c r="L18" s="175"/>
      <c r="W18" s="176"/>
      <c r="Y18" s="24"/>
    </row>
    <row r="19" spans="10:25" ht="13.5" customHeight="1">
      <c r="J19" s="175"/>
      <c r="K19" s="175"/>
      <c r="L19" s="175"/>
      <c r="Y19" s="24"/>
    </row>
    <row r="20" spans="10:25" ht="13.5" customHeight="1">
      <c r="J20" s="175"/>
      <c r="K20" s="175"/>
      <c r="L20" s="175"/>
      <c r="X20" s="28"/>
      <c r="Y20" s="24"/>
    </row>
    <row r="21" spans="13:25" ht="13.5" customHeight="1">
      <c r="M21" s="177"/>
      <c r="N21" s="177"/>
      <c r="Y21" s="24"/>
    </row>
    <row r="22" ht="13.5" customHeight="1">
      <c r="Y22" s="24"/>
    </row>
    <row r="23" ht="13.5" customHeight="1">
      <c r="Y23" s="24"/>
    </row>
    <row r="24" ht="13.5" customHeight="1">
      <c r="Y24" s="24"/>
    </row>
    <row r="25" ht="13.5" customHeight="1">
      <c r="Y25" s="24"/>
    </row>
    <row r="26" ht="13.5" customHeight="1">
      <c r="Y26" s="24"/>
    </row>
    <row r="27" ht="13.5" customHeight="1">
      <c r="Y27" s="24"/>
    </row>
    <row r="28" ht="13.5" customHeight="1">
      <c r="Y28" s="24"/>
    </row>
    <row r="29" ht="13.5" customHeight="1">
      <c r="Y29" s="24"/>
    </row>
    <row r="30" ht="13.5" customHeight="1">
      <c r="Y30" s="24"/>
    </row>
    <row r="31" ht="13.5" customHeight="1">
      <c r="Y31" s="24"/>
    </row>
    <row r="32" ht="13.5" customHeight="1">
      <c r="Y32" s="24"/>
    </row>
    <row r="33" ht="13.5" customHeight="1">
      <c r="Y33" s="24"/>
    </row>
    <row r="34" ht="13.5" customHeight="1">
      <c r="Y34" s="24"/>
    </row>
    <row r="35" ht="13.5" customHeight="1">
      <c r="Y35" s="24"/>
    </row>
    <row r="36" ht="13.5" customHeight="1">
      <c r="Y36" s="24"/>
    </row>
    <row r="37" ht="13.5" customHeight="1">
      <c r="Y37" s="24"/>
    </row>
    <row r="38" ht="13.5" customHeight="1">
      <c r="Y38" s="24"/>
    </row>
    <row r="39" spans="1:25" ht="13.5" customHeight="1">
      <c r="A39" s="442"/>
      <c r="B39" s="442"/>
      <c r="C39" s="442"/>
      <c r="D39" s="442"/>
      <c r="E39" s="442"/>
      <c r="F39" s="442"/>
      <c r="G39" s="442"/>
      <c r="H39" s="442"/>
      <c r="I39" s="442"/>
      <c r="J39" s="442"/>
      <c r="K39" s="442"/>
      <c r="L39" s="442"/>
      <c r="M39" s="442"/>
      <c r="N39" s="442"/>
      <c r="O39" s="442"/>
      <c r="P39" s="442"/>
      <c r="Q39" s="442"/>
      <c r="R39" s="442"/>
      <c r="S39" s="442"/>
      <c r="T39" s="442"/>
      <c r="U39" s="442"/>
      <c r="V39" s="442"/>
      <c r="W39" s="442"/>
      <c r="Y39" s="24"/>
    </row>
    <row r="40" spans="1:25" ht="13.5" customHeight="1">
      <c r="A40" s="442"/>
      <c r="B40" s="442"/>
      <c r="C40" s="442"/>
      <c r="D40" s="442"/>
      <c r="E40" s="442"/>
      <c r="F40" s="442"/>
      <c r="G40" s="442"/>
      <c r="H40" s="442"/>
      <c r="I40" s="442"/>
      <c r="J40" s="442"/>
      <c r="K40" s="442"/>
      <c r="L40" s="442"/>
      <c r="M40" s="442"/>
      <c r="N40" s="442"/>
      <c r="O40" s="442"/>
      <c r="P40" s="442"/>
      <c r="Q40" s="442"/>
      <c r="R40" s="442"/>
      <c r="S40" s="442"/>
      <c r="T40" s="442"/>
      <c r="U40" s="442"/>
      <c r="V40" s="442"/>
      <c r="W40" s="442"/>
      <c r="Y40" s="24"/>
    </row>
    <row r="41" ht="13.5" customHeight="1">
      <c r="Y41" s="24"/>
    </row>
    <row r="42" ht="13.5" customHeight="1">
      <c r="Y42" s="24"/>
    </row>
    <row r="43" ht="13.5" customHeight="1">
      <c r="Y43" s="24"/>
    </row>
    <row r="44" ht="13.5" customHeight="1">
      <c r="Y44" s="24"/>
    </row>
    <row r="45" ht="13.5" customHeight="1">
      <c r="Y45" s="24"/>
    </row>
    <row r="46" ht="13.5" customHeight="1">
      <c r="Y46" s="24"/>
    </row>
    <row r="47" ht="13.5" customHeight="1">
      <c r="Y47" s="24"/>
    </row>
    <row r="48" ht="13.5" customHeight="1">
      <c r="Y48" s="24"/>
    </row>
    <row r="49" ht="13.5" customHeight="1">
      <c r="Y49" s="24"/>
    </row>
    <row r="50" ht="13.5" customHeight="1">
      <c r="Y50" s="24"/>
    </row>
    <row r="51" ht="13.5" customHeight="1">
      <c r="Y51" s="24"/>
    </row>
    <row r="52" ht="13.5" customHeight="1">
      <c r="Y52" s="24"/>
    </row>
    <row r="53" ht="13.5" customHeight="1">
      <c r="Y53" s="24"/>
    </row>
    <row r="54" ht="13.5" customHeight="1">
      <c r="Y54" s="24"/>
    </row>
    <row r="55" ht="13.5" customHeight="1">
      <c r="Y55" s="24"/>
    </row>
    <row r="56" ht="13.5" customHeight="1">
      <c r="Y56" s="24"/>
    </row>
    <row r="57" ht="13.5" customHeight="1">
      <c r="Y57" s="24"/>
    </row>
    <row r="58" ht="13.5" customHeight="1">
      <c r="Y58" s="24"/>
    </row>
    <row r="59" ht="13.5" customHeight="1">
      <c r="Y59" s="24"/>
    </row>
    <row r="60" ht="13.5" customHeight="1">
      <c r="Y60" s="24"/>
    </row>
    <row r="61" ht="13.5" customHeight="1">
      <c r="Y61" s="24"/>
    </row>
    <row r="62" ht="13.5" customHeight="1">
      <c r="Y62" s="24"/>
    </row>
    <row r="63" ht="13.5" customHeight="1">
      <c r="Y63" s="24"/>
    </row>
    <row r="64" ht="13.5" customHeight="1">
      <c r="Y64" s="24"/>
    </row>
    <row r="65" ht="13.5" customHeight="1">
      <c r="Y65" s="24"/>
    </row>
    <row r="66" ht="13.5" customHeight="1">
      <c r="Y66" s="24"/>
    </row>
    <row r="67" ht="13.5" customHeight="1">
      <c r="Y67" s="24"/>
    </row>
    <row r="68" ht="13.5" customHeight="1">
      <c r="Y68" s="24"/>
    </row>
    <row r="69" ht="13.5" customHeight="1">
      <c r="Y69" s="24"/>
    </row>
    <row r="70" ht="13.5" customHeight="1">
      <c r="Y70" s="24"/>
    </row>
    <row r="71" ht="13.5" customHeight="1">
      <c r="Y71" s="24"/>
    </row>
    <row r="72" ht="13.5" customHeight="1">
      <c r="Y72" s="24"/>
    </row>
    <row r="73" ht="13.5" customHeight="1">
      <c r="Y73" s="24"/>
    </row>
    <row r="74" ht="13.5" customHeight="1">
      <c r="Y74" s="24"/>
    </row>
    <row r="75" ht="13.5" customHeight="1">
      <c r="Y75" s="24"/>
    </row>
    <row r="76" ht="13.5" customHeight="1">
      <c r="Y76" s="24"/>
    </row>
    <row r="77" ht="13.5" customHeight="1">
      <c r="Y77" s="24"/>
    </row>
    <row r="78" ht="13.5" customHeight="1">
      <c r="Y78" s="24"/>
    </row>
    <row r="79" ht="13.5" customHeight="1">
      <c r="Y79" s="24"/>
    </row>
    <row r="80" ht="13.5" customHeight="1">
      <c r="Y80" s="24"/>
    </row>
    <row r="81" ht="13.5" customHeight="1">
      <c r="Y81" s="24"/>
    </row>
    <row r="82" ht="13.5" customHeight="1">
      <c r="Y82" s="24"/>
    </row>
    <row r="83" ht="13.5" customHeight="1">
      <c r="Y83" s="24"/>
    </row>
    <row r="84" ht="13.5" customHeight="1">
      <c r="Y84" s="24"/>
    </row>
    <row r="85" ht="13.5" customHeight="1">
      <c r="Y85" s="24"/>
    </row>
    <row r="86" ht="13.5" customHeight="1">
      <c r="Y86" s="24"/>
    </row>
    <row r="87" ht="13.5" customHeight="1">
      <c r="Y87" s="24"/>
    </row>
    <row r="88" ht="13.5" customHeight="1">
      <c r="Y88" s="24"/>
    </row>
    <row r="89" ht="13.5" customHeight="1">
      <c r="Y89" s="24"/>
    </row>
    <row r="90" ht="13.5" customHeight="1">
      <c r="Y90" s="24"/>
    </row>
    <row r="91" ht="13.5" customHeight="1">
      <c r="Y91" s="24"/>
    </row>
    <row r="92" ht="13.5" customHeight="1">
      <c r="Y92" s="24"/>
    </row>
    <row r="93" ht="13.5" customHeight="1">
      <c r="Y93" s="24"/>
    </row>
    <row r="94" ht="13.5" customHeight="1">
      <c r="Y94" s="24"/>
    </row>
    <row r="95" ht="13.5" customHeight="1">
      <c r="Y95" s="24"/>
    </row>
    <row r="96" ht="13.5" customHeight="1">
      <c r="Y96" s="24"/>
    </row>
    <row r="97" ht="13.5" customHeight="1">
      <c r="Y97" s="24"/>
    </row>
    <row r="98" ht="13.5" customHeight="1">
      <c r="Y98" s="24"/>
    </row>
    <row r="99" ht="13.5" customHeight="1">
      <c r="Y99" s="24"/>
    </row>
    <row r="100" ht="13.5" customHeight="1">
      <c r="Y100" s="24"/>
    </row>
    <row r="101" ht="12.75">
      <c r="Y101" s="24"/>
    </row>
    <row r="102" ht="12.75">
      <c r="Y102" s="24"/>
    </row>
    <row r="103" ht="12.75">
      <c r="Y103" s="24"/>
    </row>
    <row r="104" ht="12.75">
      <c r="Y104" s="24"/>
    </row>
    <row r="105" ht="12.75">
      <c r="Y105" s="24"/>
    </row>
    <row r="106" ht="12.75">
      <c r="Y106" s="24"/>
    </row>
    <row r="107" ht="12.75">
      <c r="Y107" s="24"/>
    </row>
    <row r="108" ht="12.75">
      <c r="Y108" s="24"/>
    </row>
    <row r="109" ht="12.75">
      <c r="Y109" s="24"/>
    </row>
    <row r="110" ht="12.75">
      <c r="Y110" s="24"/>
    </row>
    <row r="111" ht="12.75">
      <c r="Y111" s="24"/>
    </row>
    <row r="112" ht="12.75">
      <c r="Y112" s="24"/>
    </row>
    <row r="113" ht="12.75">
      <c r="Y113" s="24"/>
    </row>
    <row r="114" ht="12.75">
      <c r="Y114" s="24"/>
    </row>
    <row r="115" ht="12.75">
      <c r="Y115" s="24"/>
    </row>
    <row r="116" ht="12.75">
      <c r="Y116" s="24"/>
    </row>
    <row r="117" ht="12.75">
      <c r="Y117" s="24"/>
    </row>
    <row r="118" ht="12.75">
      <c r="Y118" s="24"/>
    </row>
    <row r="119" ht="12.75">
      <c r="Y119" s="24"/>
    </row>
    <row r="120" ht="12.75">
      <c r="Y120" s="24"/>
    </row>
    <row r="121" ht="12.75">
      <c r="Y121" s="24"/>
    </row>
    <row r="122" ht="12.75">
      <c r="Y122" s="24"/>
    </row>
    <row r="123" ht="12.75">
      <c r="Y123" s="24"/>
    </row>
    <row r="124" ht="12.75">
      <c r="Y124" s="24"/>
    </row>
    <row r="125" ht="12.75">
      <c r="Y125" s="24"/>
    </row>
    <row r="126" ht="12.75">
      <c r="Y126" s="24"/>
    </row>
    <row r="127" ht="12.75">
      <c r="Y127" s="24"/>
    </row>
    <row r="128" ht="12.75">
      <c r="Y128" s="24"/>
    </row>
    <row r="129" ht="12.75">
      <c r="Y129" s="24"/>
    </row>
    <row r="130" ht="12.75">
      <c r="Y130" s="24"/>
    </row>
    <row r="131" ht="12.75">
      <c r="Y131" s="24"/>
    </row>
    <row r="132" ht="12.75">
      <c r="Y132" s="24"/>
    </row>
    <row r="133" ht="12.75">
      <c r="Y133" s="24"/>
    </row>
    <row r="134" ht="12.75">
      <c r="Y134" s="24"/>
    </row>
    <row r="135" ht="12.75">
      <c r="Y135" s="24"/>
    </row>
    <row r="136" ht="12.75">
      <c r="Y136" s="24"/>
    </row>
    <row r="137" ht="12.75">
      <c r="Y137" s="24"/>
    </row>
    <row r="138" ht="12.75">
      <c r="Y138" s="24"/>
    </row>
    <row r="139" ht="12.75">
      <c r="Y139" s="24"/>
    </row>
    <row r="140" ht="12.75">
      <c r="Y140" s="24"/>
    </row>
    <row r="141" ht="12.75">
      <c r="Y141" s="24"/>
    </row>
    <row r="142" ht="12.75">
      <c r="Y142" s="24"/>
    </row>
    <row r="143" ht="12.75">
      <c r="Y143" s="24"/>
    </row>
    <row r="144" ht="12.75">
      <c r="Y144" s="24"/>
    </row>
    <row r="145" ht="12.75">
      <c r="Y145" s="24"/>
    </row>
    <row r="146" ht="12.75">
      <c r="Y146" s="24"/>
    </row>
    <row r="147" ht="12.75">
      <c r="Y147" s="24"/>
    </row>
    <row r="148" ht="12.75">
      <c r="Y148" s="24"/>
    </row>
    <row r="149" ht="12.75">
      <c r="Y149" s="24"/>
    </row>
    <row r="150" ht="12.75">
      <c r="Y150" s="24"/>
    </row>
    <row r="151" ht="12.75">
      <c r="Y151" s="24"/>
    </row>
    <row r="152" ht="12.75">
      <c r="Y152" s="24"/>
    </row>
    <row r="153" ht="12.75">
      <c r="Y153" s="24"/>
    </row>
    <row r="154" ht="12.75">
      <c r="Y154" s="24"/>
    </row>
    <row r="155" ht="12.75">
      <c r="Y155" s="24"/>
    </row>
    <row r="156" ht="12.75">
      <c r="Y156" s="24"/>
    </row>
    <row r="157" ht="12.75">
      <c r="Y157" s="24"/>
    </row>
    <row r="158" ht="12.75">
      <c r="Y158" s="24"/>
    </row>
    <row r="159" ht="12.75">
      <c r="Y159" s="24"/>
    </row>
    <row r="160" ht="12.75">
      <c r="Y160" s="24"/>
    </row>
    <row r="161" ht="12.75">
      <c r="Y161" s="24"/>
    </row>
    <row r="162" ht="12.75">
      <c r="Y162" s="24"/>
    </row>
    <row r="163" ht="12.75">
      <c r="Y163" s="24"/>
    </row>
    <row r="164" ht="12.75">
      <c r="Y164" s="24"/>
    </row>
    <row r="165" ht="12.75">
      <c r="Y165" s="24"/>
    </row>
    <row r="166" ht="12.75">
      <c r="Y166" s="24"/>
    </row>
    <row r="167" ht="12.75">
      <c r="Y167" s="24"/>
    </row>
    <row r="168" ht="12.75">
      <c r="Y168" s="24"/>
    </row>
    <row r="169" ht="12.75">
      <c r="Y169" s="24"/>
    </row>
    <row r="170" ht="12.75">
      <c r="Y170" s="24"/>
    </row>
    <row r="171" ht="12.75">
      <c r="Y171" s="24"/>
    </row>
    <row r="172" ht="12.75">
      <c r="Y172" s="24"/>
    </row>
    <row r="173" ht="12.75">
      <c r="Y173" s="24"/>
    </row>
    <row r="174" ht="12.75">
      <c r="Y174" s="24"/>
    </row>
    <row r="175" ht="12.75">
      <c r="Y175" s="24"/>
    </row>
    <row r="176" ht="12.75">
      <c r="Y176" s="24"/>
    </row>
    <row r="177" ht="12.75">
      <c r="Y177" s="24"/>
    </row>
    <row r="178" ht="12.75">
      <c r="Y178" s="24"/>
    </row>
    <row r="179" ht="12.75">
      <c r="Y179" s="24"/>
    </row>
    <row r="180" ht="12.75">
      <c r="Y180" s="24"/>
    </row>
    <row r="181" ht="12.75">
      <c r="Y181" s="24"/>
    </row>
    <row r="182" ht="12.75">
      <c r="Y182" s="24"/>
    </row>
    <row r="183" ht="12.75">
      <c r="Y183" s="24"/>
    </row>
    <row r="184" ht="12.75">
      <c r="Y184" s="24"/>
    </row>
    <row r="185" ht="12.75">
      <c r="Y185" s="24"/>
    </row>
    <row r="186" ht="12.75">
      <c r="Y186" s="24"/>
    </row>
    <row r="187" ht="12.75">
      <c r="Y187" s="24"/>
    </row>
    <row r="188" ht="12.75">
      <c r="Y188" s="24"/>
    </row>
    <row r="189" ht="12.75">
      <c r="Y189" s="24"/>
    </row>
    <row r="190" ht="12.75">
      <c r="Y190" s="24"/>
    </row>
    <row r="191" ht="12.75">
      <c r="Y191" s="24"/>
    </row>
    <row r="192" ht="12.75">
      <c r="Y192" s="24"/>
    </row>
    <row r="193" ht="12.75">
      <c r="Y193" s="24"/>
    </row>
    <row r="194" ht="12.75">
      <c r="Y194" s="24"/>
    </row>
    <row r="195" ht="12.75">
      <c r="Y195" s="24"/>
    </row>
    <row r="196" ht="12.75">
      <c r="Y196" s="24"/>
    </row>
    <row r="197" ht="12.75">
      <c r="Y197" s="24"/>
    </row>
    <row r="198" ht="12.75">
      <c r="Y198" s="24"/>
    </row>
    <row r="199" ht="12.75">
      <c r="Y199" s="24"/>
    </row>
    <row r="200" ht="12.75">
      <c r="Y200" s="24"/>
    </row>
    <row r="201" ht="12.75">
      <c r="Y201" s="24"/>
    </row>
    <row r="202" ht="12.75">
      <c r="Y202" s="24"/>
    </row>
    <row r="203" ht="12.75">
      <c r="Y203" s="24"/>
    </row>
    <row r="204" ht="12.75">
      <c r="Y204" s="24"/>
    </row>
    <row r="205" ht="12.75">
      <c r="Y205" s="24"/>
    </row>
    <row r="206" ht="12.75">
      <c r="Y206" s="24"/>
    </row>
    <row r="207" ht="12.75">
      <c r="Y207" s="24"/>
    </row>
    <row r="208" ht="12.75">
      <c r="Y208" s="24"/>
    </row>
    <row r="209" ht="12.75">
      <c r="Y209" s="24"/>
    </row>
    <row r="210" ht="12.75">
      <c r="Y210" s="24"/>
    </row>
    <row r="211" ht="12.75">
      <c r="Y211" s="24"/>
    </row>
    <row r="212" ht="12.75">
      <c r="Y212" s="24"/>
    </row>
    <row r="213" ht="12.75">
      <c r="Y213" s="24"/>
    </row>
    <row r="214" ht="12.75">
      <c r="Y214" s="24"/>
    </row>
    <row r="232" ht="12.75">
      <c r="Z232" s="172">
        <v>90</v>
      </c>
    </row>
    <row r="233" ht="12.75">
      <c r="Z233" s="172">
        <v>105</v>
      </c>
    </row>
  </sheetData>
  <sheetProtection/>
  <mergeCells count="4">
    <mergeCell ref="A1:W1"/>
    <mergeCell ref="A2:W2"/>
    <mergeCell ref="A39:W39"/>
    <mergeCell ref="A40:W40"/>
  </mergeCells>
  <printOptions/>
  <pageMargins left="0.2755905511811024" right="0.1968503937007874" top="0.3937007874015748" bottom="0.3937007874015748" header="0.15748031496062992" footer="0.15748031496062992"/>
  <pageSetup fitToHeight="2" horizontalDpi="600" verticalDpi="600" orientation="portrait" paperSize="9" scale="90"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2010-08-10T09:27:41Z</cp:lastPrinted>
  <dcterms:created xsi:type="dcterms:W3CDTF">1999-02-10T13:06:53Z</dcterms:created>
  <dcterms:modified xsi:type="dcterms:W3CDTF">2010-09-13T09:33:42Z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