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5"/>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'demo'!$A$1:$K$62</definedName>
    <definedName name="_xlnm.Print_Area" localSheetId="9">'Dublin'!$A$1:$H$61</definedName>
    <definedName name="_xlnm.Print_Area" localSheetId="2">'I.inst'!$A$1:$M$104</definedName>
    <definedName name="_xlnm.Print_Area" localSheetId="12">'Kasace'!$A$1:$J$46</definedName>
    <definedName name="_xlnm.Print_Area" localSheetId="11">'Kasace MV+KS_ciz'!$A$1:$J$52</definedName>
    <definedName name="_xlnm.Print_Area" localSheetId="10">'KS'!$A$1:$L$60</definedName>
    <definedName name="_xlnm.Print_Area" localSheetId="7">'MBD'!$A$1:$M$59</definedName>
    <definedName name="_xlnm.Print_Area" localSheetId="5">'NZ-kde'!$A$1:$I$32</definedName>
    <definedName name="_xlnm.Print_Area" localSheetId="4">'NZ-Opak'!$A$1:$E$54</definedName>
    <definedName name="_xlnm.Print_Area" localSheetId="3">'NZ-SPri'!$A$1:$I$58</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<sst xmlns="http://schemas.openxmlformats.org/spreadsheetml/2006/main" count="576" uniqueCount="224">
  <si>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</si>
  <si>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</si>
  <si>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</si>
  <si>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</si>
  <si>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</si>
  <si>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</si>
  <si>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</si>
  <si>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</si>
  <si>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</si>
  <si>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</si>
  <si>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</si>
  <si>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</si>
  <si>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</si>
  <si>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</si>
  <si>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</si>
  <si>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</si>
  <si>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</si>
  <si>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</si>
  <si>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</si>
  <si>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</si>
  <si>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</si>
  <si>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</si>
  <si>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</si>
  <si>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</si>
  <si>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</si>
  <si>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</si>
  <si>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</si>
  <si>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</si>
  <si>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</si>
  <si>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</si>
  <si>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</si>
  <si>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</si>
  <si>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</si>
  <si>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</si>
  <si>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</si>
  <si>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</si>
  <si>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</si>
  <si>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</si>
  <si>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</si>
  <si>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</si>
  <si>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</si>
  <si>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</si>
  <si>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</si>
  <si>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</si>
  <si>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</si>
  <si>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</si>
  <si>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</si>
  <si>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</si>
  <si>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</si>
  <si>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</si>
  <si>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</si>
  <si>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</si>
  <si>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</si>
  <si>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</si>
  <si>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</si>
  <si>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</si>
  <si>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</si>
  <si>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</si>
  <si>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</si>
  <si>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</si>
  <si>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</si>
  <si>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</si>
  <si>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</si>
  <si>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</si>
  <si>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</si>
  <si>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</si>
  <si>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</si>
  <si>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</si>
  <si>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</si>
  <si>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</si>
  <si>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</si>
  <si>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</si>
  <si>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</si>
  <si>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</si>
  <si>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</si>
  <si>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</si>
  <si>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</si>
  <si>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</si>
  <si>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</si>
  <si>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</si>
  <si>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</si>
  <si>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</si>
  <si>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</si>
  <si>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</si>
  <si>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</si>
  <si>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</si>
  <si>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</si>
  <si>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</si>
  <si>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</si>
  <si>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</si>
  <si>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</si>
  <si>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</si>
  <si>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</si>
  <si>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</si>
  <si>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</si>
  <si>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</si>
  <si>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</si>
  <si>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</si>
  <si>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</si>
  <si>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</si>
  <si>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</si>
  <si>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</si>
  <si>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</si>
  <si>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</si>
  <si>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</si>
  <si>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</si>
  <si>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</si>
  <si>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</si>
  <si>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</si>
  <si>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</si>
  <si>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</si>
  <si>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</si>
  <si>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</si>
  <si>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</si>
  <si>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</si>
  <si>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</si>
  <si>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</si>
  <si>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</si>
  <si>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</si>
  <si>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</si>
  <si>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</si>
  <si>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</si>
  <si>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</si>
  <si>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</si>
  <si>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</si>
  <si>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</si>
  <si>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</si>
  <si>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</si>
  <si>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</si>
  <si>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</si>
  <si>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</si>
  <si>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</si>
  <si>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</si>
  <si>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</si>
  <si>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</si>
  <si>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</si>
  <si>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</si>
  <si>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</si>
  <si>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</si>
  <si>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</si>
  <si>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</si>
  <si>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</si>
  <si>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</si>
  <si>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</si>
  <si>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</si>
  <si>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</si>
  <si>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</si>
  <si>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</si>
  <si>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</si>
  <si>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</si>
  <si>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</si>
  <si>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</si>
  <si>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</si>
  <si>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</si>
  <si>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</si>
  <si>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</si>
  <si>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</si>
  <si>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</si>
  <si>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</si>
  <si>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</si>
  <si>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</si>
  <si>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</si>
  <si>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</si>
  <si>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</si>
  <si>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</si>
  <si>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</si>
  <si>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</si>
  <si>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</si>
  <si>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</si>
  <si>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</si>
  <si>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</si>
  <si>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</si>
  <si>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</si>
  <si>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</si>
  <si>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</si>
  <si>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</si>
  <si>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</si>
  <si>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</si>
  <si>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</si>
  <si>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</si>
  <si>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</si>
  <si>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</si>
  <si>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</si>
  <si>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</si>
  <si>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</si>
  <si>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</si>
  <si>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</si>
  <si>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</si>
  <si>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</si>
  <si>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</si>
  <si>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</si>
  <si>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</si>
  <si>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</si>
  <si>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</si>
  <si>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</si>
  <si>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</si>
  <si>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</si>
  <si>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</si>
  <si>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</si>
  <si>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</si>
  <si>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</si>
  <si>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</si>
  <si>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</si>
  <si>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</si>
  <si>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</si>
  <si>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</si>
  <si>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</si>
  <si>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</si>
  <si>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</si>
  <si>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</si>
  <si>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</si>
  <si>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</si>
  <si>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</si>
  <si>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</si>
  <si>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</si>
  <si>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</si>
  <si>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</si>
  <si>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Žádná data</t>
  </si>
  <si>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</si>
  <si>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</si>
  <si>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</si>
  <si>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Srpen 2009</t>
  </si>
  <si>
    <t>Litva</t>
  </si>
  <si>
    <t>Eritrea</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</si>
</sst>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4.75"/>
      <name val="Arial"/>
      <family val="0"/>
    </font>
    <font>
      <sz val="5.5"/>
      <name val="Arial"/>
      <family val="0"/>
    </font>
    <font>
      <sz val="8.5"/>
      <name val="Times New Roman CE"/>
      <family val="0"/>
    </font>
    <font>
      <sz val="18"/>
      <name val="Times New Roman CE"/>
      <family val="0"/>
    </font>
    <font>
      <sz val="16"/>
      <name val="Times New Roman CE"/>
      <family val="0"/>
    </font>
    <font>
      <sz val="12"/>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5.75"/>
      <name val="Arial"/>
      <family val="0"/>
    </font>
    <font>
      <sz val="10.7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8.5"/>
      <name val="Arial"/>
      <family val="2"/>
    </font>
    <font>
      <sz val="9"/>
      <color indexed="55"/>
      <name val="MS Sans Serif"/>
      <family val="2"/>
    </font>
    <font>
      <sz val="12"/>
      <color indexed="9"/>
      <name val="Times New Roman"/>
      <family val="1"/>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1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170"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3" fillId="0" borderId="43" xfId="0" applyNumberFormat="1" applyFont="1" applyBorder="1" applyAlignment="1">
      <alignment horizontal="center" vertical="top"/>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4" xfId="0" applyFont="1" applyBorder="1" applyAlignment="1" applyProtection="1">
      <alignment horizontal="right" wrapText="1"/>
      <protection/>
    </xf>
    <xf numFmtId="0" fontId="73"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8"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8" fillId="0" borderId="1" xfId="0" applyFont="1" applyFill="1" applyBorder="1" applyAlignment="1">
      <alignment horizontal="right" vertical="center"/>
    </xf>
    <xf numFmtId="0" fontId="79"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81" fillId="0" borderId="1" xfId="0" applyFont="1" applyFill="1" applyBorder="1" applyAlignment="1">
      <alignment horizontal="center" vertical="center"/>
    </xf>
    <xf numFmtId="0" fontId="82" fillId="0" borderId="1" xfId="0" applyFont="1" applyFill="1" applyBorder="1" applyAlignment="1">
      <alignment horizontal="center" vertical="center" wrapText="1"/>
    </xf>
    <xf numFmtId="0" fontId="82" fillId="0" borderId="1" xfId="0" applyFont="1" applyFill="1" applyBorder="1" applyAlignment="1">
      <alignment vertical="center" wrapText="1"/>
    </xf>
    <xf numFmtId="0" fontId="82" fillId="0" borderId="1" xfId="0" applyFont="1" applyFill="1" applyBorder="1" applyAlignment="1">
      <alignment horizontal="right" vertical="center" wrapText="1"/>
    </xf>
    <xf numFmtId="0" fontId="78"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82" fillId="0" borderId="3" xfId="0" applyFont="1" applyFill="1" applyBorder="1" applyAlignment="1">
      <alignment horizontal="center" vertical="center" wrapText="1"/>
    </xf>
    <xf numFmtId="0" fontId="82"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7" fillId="0" borderId="0" xfId="0" applyFont="1" applyBorder="1" applyAlignment="1">
      <alignment/>
    </xf>
    <xf numFmtId="0" fontId="52" fillId="0" borderId="0" xfId="0" applyFont="1" applyAlignment="1">
      <alignment/>
    </xf>
    <xf numFmtId="0" fontId="86" fillId="0" borderId="0" xfId="0" applyFont="1" applyFill="1" applyBorder="1" applyAlignment="1">
      <alignment horizontal="center"/>
    </xf>
    <xf numFmtId="0" fontId="64" fillId="0" borderId="0" xfId="0" applyFont="1" applyFill="1" applyAlignment="1">
      <alignment/>
    </xf>
    <xf numFmtId="0" fontId="87" fillId="0" borderId="0" xfId="0" applyFont="1" applyAlignment="1">
      <alignment horizontal="center" vertical="center" textRotation="90"/>
    </xf>
    <xf numFmtId="0" fontId="87" fillId="0" borderId="0" xfId="0" applyNumberFormat="1" applyFont="1" applyAlignment="1">
      <alignment horizontal="center" vertical="center" textRotation="90"/>
    </xf>
    <xf numFmtId="170" fontId="86" fillId="0" borderId="0" xfId="0" applyNumberFormat="1" applyFont="1" applyAlignment="1">
      <alignment/>
    </xf>
    <xf numFmtId="0" fontId="86"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9" fillId="3" borderId="7" xfId="0" applyFont="1" applyFill="1" applyBorder="1" applyAlignment="1">
      <alignment/>
    </xf>
    <xf numFmtId="3" fontId="63" fillId="3" borderId="7" xfId="0" applyNumberFormat="1" applyFont="1" applyFill="1" applyBorder="1" applyAlignment="1">
      <alignment/>
    </xf>
    <xf numFmtId="173" fontId="90" fillId="0" borderId="1" xfId="0" applyNumberFormat="1" applyFont="1" applyBorder="1" applyAlignment="1">
      <alignment horizontal="center" vertical="top"/>
    </xf>
    <xf numFmtId="0" fontId="71"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92" fillId="0" borderId="1" xfId="0" applyNumberFormat="1" applyFont="1" applyBorder="1" applyAlignment="1" applyProtection="1">
      <alignment/>
      <protection/>
    </xf>
    <xf numFmtId="0" fontId="92" fillId="0" borderId="1" xfId="0" applyFont="1" applyBorder="1" applyAlignment="1" applyProtection="1">
      <alignment/>
      <protection/>
    </xf>
    <xf numFmtId="0" fontId="93" fillId="0" borderId="1" xfId="0" applyFont="1" applyBorder="1" applyAlignment="1" applyProtection="1">
      <alignment wrapText="1"/>
      <protection/>
    </xf>
    <xf numFmtId="0" fontId="94" fillId="0" borderId="50" xfId="0" applyFont="1" applyBorder="1" applyAlignment="1" applyProtection="1">
      <alignment wrapText="1"/>
      <protection/>
    </xf>
    <xf numFmtId="0" fontId="95" fillId="0" borderId="50" xfId="0" applyFont="1" applyBorder="1" applyAlignment="1" applyProtection="1">
      <alignment wrapText="1"/>
      <protection/>
    </xf>
    <xf numFmtId="173"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6" fillId="0" borderId="4" xfId="0" applyFont="1" applyFill="1" applyBorder="1" applyAlignment="1" applyProtection="1">
      <alignment horizontal="left" wrapText="1"/>
      <protection/>
    </xf>
    <xf numFmtId="0" fontId="96" fillId="0" borderId="11" xfId="0" applyFont="1" applyFill="1" applyBorder="1" applyAlignment="1" applyProtection="1">
      <alignment horizontal="right" wrapText="1"/>
      <protection/>
    </xf>
    <xf numFmtId="0" fontId="96" fillId="0" borderId="4" xfId="0" applyFont="1" applyFill="1" applyBorder="1" applyAlignment="1" applyProtection="1">
      <alignment horizontal="right" wrapText="1"/>
      <protection/>
    </xf>
    <xf numFmtId="0" fontId="96"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4" fillId="0" borderId="44" xfId="0" applyFont="1" applyBorder="1" applyAlignment="1" applyProtection="1">
      <alignment wrapText="1"/>
      <protection/>
    </xf>
    <xf numFmtId="0" fontId="95" fillId="0" borderId="44" xfId="0" applyFont="1" applyBorder="1" applyAlignment="1" applyProtection="1">
      <alignment wrapText="1"/>
      <protection/>
    </xf>
    <xf numFmtId="173"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6" fillId="0" borderId="4" xfId="0" applyNumberFormat="1" applyFont="1" applyFill="1" applyBorder="1" applyAlignment="1" applyProtection="1">
      <alignment horizontal="right" wrapText="1"/>
      <protection/>
    </xf>
    <xf numFmtId="173"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173"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8" fillId="0" borderId="44" xfId="0" applyFont="1" applyBorder="1" applyAlignment="1" applyProtection="1">
      <alignment horizontal="center" wrapText="1"/>
      <protection/>
    </xf>
    <xf numFmtId="168" fontId="97" fillId="0" borderId="34" xfId="0" applyNumberFormat="1" applyFont="1" applyBorder="1" applyAlignment="1">
      <alignment horizontal="center"/>
    </xf>
    <xf numFmtId="0" fontId="97" fillId="0" borderId="5" xfId="0" applyFont="1" applyFill="1" applyBorder="1" applyAlignment="1">
      <alignment horizontal="center" wrapText="1"/>
    </xf>
    <xf numFmtId="0" fontId="97" fillId="0" borderId="57" xfId="0" applyFont="1" applyFill="1" applyBorder="1" applyAlignment="1">
      <alignment horizontal="center" wrapText="1"/>
    </xf>
    <xf numFmtId="0" fontId="97" fillId="0" borderId="54" xfId="0" applyFont="1" applyFill="1" applyBorder="1" applyAlignment="1">
      <alignment horizontal="center" wrapText="1"/>
    </xf>
    <xf numFmtId="0" fontId="97" fillId="0" borderId="23" xfId="0" applyFont="1" applyFill="1" applyBorder="1" applyAlignment="1">
      <alignment horizontal="center" wrapText="1"/>
    </xf>
    <xf numFmtId="0" fontId="97"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7" fillId="0" borderId="31" xfId="0" applyNumberFormat="1" applyFont="1" applyBorder="1" applyAlignment="1">
      <alignment horizontal="center"/>
    </xf>
    <xf numFmtId="0" fontId="97" fillId="0" borderId="32" xfId="0" applyFont="1" applyFill="1" applyBorder="1" applyAlignment="1">
      <alignment horizontal="center" wrapText="1"/>
    </xf>
    <xf numFmtId="0" fontId="97" fillId="0" borderId="25" xfId="0" applyFont="1" applyFill="1" applyBorder="1" applyAlignment="1">
      <alignment horizontal="center" wrapText="1"/>
    </xf>
    <xf numFmtId="0" fontId="97" fillId="0" borderId="60" xfId="0" applyFont="1" applyFill="1" applyBorder="1" applyAlignment="1">
      <alignment horizontal="center" wrapText="1"/>
    </xf>
    <xf numFmtId="168" fontId="97" fillId="0" borderId="42" xfId="0" applyNumberFormat="1" applyFont="1" applyBorder="1" applyAlignment="1">
      <alignment horizontal="center"/>
    </xf>
    <xf numFmtId="0" fontId="97" fillId="0" borderId="56" xfId="0" applyFont="1" applyFill="1" applyBorder="1" applyAlignment="1">
      <alignment horizontal="center" wrapText="1"/>
    </xf>
    <xf numFmtId="0" fontId="97" fillId="0" borderId="61" xfId="0" applyFont="1" applyFill="1" applyBorder="1" applyAlignment="1">
      <alignment horizontal="center" wrapText="1"/>
    </xf>
    <xf numFmtId="0" fontId="97" fillId="0" borderId="62" xfId="0" applyFont="1" applyFill="1" applyBorder="1" applyAlignment="1">
      <alignment horizontal="center" wrapText="1"/>
    </xf>
    <xf numFmtId="0" fontId="97" fillId="0" borderId="36" xfId="0" applyFont="1" applyFill="1" applyBorder="1" applyAlignment="1">
      <alignment horizontal="center" wrapText="1"/>
    </xf>
    <xf numFmtId="0" fontId="99" fillId="0" borderId="0" xfId="0" applyFont="1" applyAlignment="1">
      <alignment horizontal="center"/>
    </xf>
    <xf numFmtId="0" fontId="100" fillId="0" borderId="0" xfId="0" applyFont="1" applyAlignment="1">
      <alignment horizontal="center"/>
    </xf>
    <xf numFmtId="9" fontId="100" fillId="0" borderId="0" xfId="22" applyFont="1" applyAlignment="1">
      <alignment horizontal="center"/>
    </xf>
    <xf numFmtId="3" fontId="100" fillId="0" borderId="0" xfId="0" applyNumberFormat="1" applyFont="1" applyAlignment="1">
      <alignment horizontal="center"/>
    </xf>
    <xf numFmtId="1" fontId="100"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8" fillId="0" borderId="21" xfId="0" applyFont="1" applyBorder="1" applyAlignment="1">
      <alignment/>
    </xf>
    <xf numFmtId="171" fontId="98" fillId="0" borderId="22" xfId="0" applyNumberFormat="1" applyFont="1" applyBorder="1" applyAlignment="1">
      <alignment/>
    </xf>
    <xf numFmtId="171" fontId="98" fillId="0" borderId="23" xfId="0" applyNumberFormat="1" applyFont="1" applyBorder="1" applyAlignment="1">
      <alignment/>
    </xf>
    <xf numFmtId="0" fontId="98" fillId="0" borderId="24" xfId="0" applyFont="1" applyBorder="1" applyAlignment="1">
      <alignment/>
    </xf>
    <xf numFmtId="171" fontId="98" fillId="0" borderId="5" xfId="0" applyNumberFormat="1" applyFont="1" applyBorder="1" applyAlignment="1">
      <alignment/>
    </xf>
    <xf numFmtId="171" fontId="98" fillId="0" borderId="25" xfId="0" applyNumberFormat="1" applyFont="1" applyBorder="1" applyAlignment="1">
      <alignment/>
    </xf>
    <xf numFmtId="0" fontId="102" fillId="0" borderId="4" xfId="0" applyFont="1" applyBorder="1" applyAlignment="1">
      <alignment/>
    </xf>
    <xf numFmtId="171" fontId="102" fillId="0" borderId="4" xfId="0" applyNumberFormat="1" applyFont="1" applyBorder="1" applyAlignment="1">
      <alignment/>
    </xf>
    <xf numFmtId="0" fontId="98" fillId="0" borderId="45" xfId="0" applyFont="1" applyBorder="1" applyAlignment="1">
      <alignment/>
    </xf>
    <xf numFmtId="171" fontId="98" fillId="0" borderId="26" xfId="0" applyNumberFormat="1" applyFont="1" applyBorder="1" applyAlignment="1">
      <alignment/>
    </xf>
    <xf numFmtId="171" fontId="98" fillId="0" borderId="58" xfId="0" applyNumberFormat="1" applyFont="1" applyBorder="1" applyAlignment="1">
      <alignment/>
    </xf>
    <xf numFmtId="171" fontId="98" fillId="0" borderId="32" xfId="0" applyNumberFormat="1" applyFont="1" applyBorder="1" applyAlignment="1">
      <alignment/>
    </xf>
    <xf numFmtId="0" fontId="103"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6"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4" fillId="5" borderId="0" xfId="0" applyFont="1" applyFill="1" applyAlignment="1">
      <alignment/>
    </xf>
    <xf numFmtId="0" fontId="105"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67" fontId="13" fillId="0" borderId="62"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3" fillId="3" borderId="0" xfId="0" applyFont="1" applyFill="1" applyAlignment="1">
      <alignment/>
    </xf>
    <xf numFmtId="0" fontId="110" fillId="3" borderId="7" xfId="0" applyFont="1" applyFill="1" applyBorder="1" applyAlignment="1">
      <alignment/>
    </xf>
    <xf numFmtId="3" fontId="111" fillId="3" borderId="7" xfId="0" applyNumberFormat="1" applyFont="1" applyFill="1" applyBorder="1" applyAlignment="1">
      <alignment/>
    </xf>
    <xf numFmtId="0" fontId="114"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9"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20" fillId="0" borderId="4" xfId="0" applyFont="1" applyBorder="1" applyAlignment="1">
      <alignment/>
    </xf>
    <xf numFmtId="0" fontId="120" fillId="6" borderId="0" xfId="0" applyFont="1" applyFill="1" applyAlignment="1">
      <alignment/>
    </xf>
    <xf numFmtId="0" fontId="120" fillId="7" borderId="0" xfId="0" applyFont="1" applyFill="1" applyAlignment="1">
      <alignment/>
    </xf>
    <xf numFmtId="169" fontId="0" fillId="0" borderId="1" xfId="0" applyNumberFormat="1" applyBorder="1" applyAlignment="1" applyProtection="1">
      <alignment/>
      <protection/>
    </xf>
    <xf numFmtId="0" fontId="78" fillId="0" borderId="6" xfId="0" applyFont="1" applyFill="1" applyBorder="1" applyAlignment="1">
      <alignment horizontal="center" vertical="center"/>
    </xf>
    <xf numFmtId="0" fontId="78" fillId="0" borderId="79" xfId="0" applyFont="1" applyFill="1" applyBorder="1" applyAlignment="1">
      <alignment horizontal="center" vertical="center"/>
    </xf>
    <xf numFmtId="0" fontId="78" fillId="0" borderId="2" xfId="0" applyFont="1" applyFill="1" applyBorder="1" applyAlignment="1">
      <alignment horizontal="center" vertical="center"/>
    </xf>
    <xf numFmtId="0" fontId="80" fillId="0" borderId="6" xfId="0" applyFont="1" applyFill="1" applyBorder="1" applyAlignment="1">
      <alignment horizontal="center" vertical="center"/>
    </xf>
    <xf numFmtId="0" fontId="80" fillId="0" borderId="79" xfId="0" applyFont="1" applyFill="1" applyBorder="1" applyAlignment="1">
      <alignment horizontal="center" vertical="center"/>
    </xf>
    <xf numFmtId="0" fontId="80" fillId="0" borderId="2" xfId="0" applyFont="1" applyFill="1" applyBorder="1" applyAlignment="1">
      <alignment horizontal="center" vertical="center"/>
    </xf>
    <xf numFmtId="166" fontId="80" fillId="0" borderId="80" xfId="18" applyFont="1" applyFill="1" applyBorder="1" applyAlignment="1">
      <alignment horizontal="center" vertical="center"/>
    </xf>
    <xf numFmtId="166" fontId="80" fillId="0" borderId="81" xfId="18" applyFont="1" applyFill="1" applyBorder="1" applyAlignment="1">
      <alignment horizontal="center" vertical="center"/>
    </xf>
    <xf numFmtId="166" fontId="80" fillId="0" borderId="10" xfId="18" applyFont="1" applyFill="1" applyBorder="1" applyAlignment="1">
      <alignment horizontal="center" vertical="center"/>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106" fillId="0" borderId="0" xfId="0" applyFont="1" applyBorder="1" applyAlignment="1">
      <alignment vertical="distributed" wrapText="1"/>
    </xf>
    <xf numFmtId="0" fontId="106"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1" fillId="0" borderId="0" xfId="0" applyFont="1" applyAlignment="1">
      <alignment horizontal="center" vertical="top"/>
    </xf>
    <xf numFmtId="0" fontId="101"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5" fillId="0" borderId="1" xfId="0" applyFont="1" applyBorder="1" applyAlignment="1">
      <alignment wrapText="1"/>
    </xf>
    <xf numFmtId="0" fontId="116" fillId="0" borderId="1" xfId="0" applyFont="1" applyBorder="1" applyAlignment="1">
      <alignment wrapText="1"/>
    </xf>
    <xf numFmtId="0" fontId="113"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12" fillId="0" borderId="1" xfId="0" applyFont="1" applyBorder="1" applyAlignment="1">
      <alignment/>
    </xf>
    <xf numFmtId="0" fontId="113" fillId="0" borderId="1" xfId="0" applyFont="1" applyBorder="1" applyAlignment="1">
      <alignment/>
    </xf>
    <xf numFmtId="0" fontId="106" fillId="0" borderId="7" xfId="0" applyFont="1" applyFill="1" applyBorder="1" applyAlignment="1" applyProtection="1">
      <alignment wrapText="1"/>
      <protection/>
    </xf>
    <xf numFmtId="0" fontId="108" fillId="0" borderId="7" xfId="0" applyFont="1" applyFill="1" applyBorder="1" applyAlignment="1" applyProtection="1">
      <alignment wrapText="1"/>
      <protection/>
    </xf>
    <xf numFmtId="0" fontId="106" fillId="0" borderId="1" xfId="0" applyFont="1" applyBorder="1" applyAlignment="1" applyProtection="1">
      <alignment wrapText="1"/>
      <protection/>
    </xf>
    <xf numFmtId="0" fontId="109" fillId="0" borderId="1" xfId="0" applyFont="1" applyBorder="1" applyAlignment="1" applyProtection="1">
      <alignment wrapText="1"/>
      <protection/>
    </xf>
    <xf numFmtId="0" fontId="108"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5"/>
          <c:y val="0.08975"/>
          <c:w val="0.99325"/>
          <c:h val="0.91025"/>
        </c:manualLayout>
      </c:layout>
      <c:lineChart>
        <c:grouping val="standard"/>
        <c:varyColors val="0"/>
        <c:ser>
          <c:idx val="0"/>
          <c:order val="0"/>
          <c:tx>
            <c:strRef>
              <c:f>'I.inst'!$Q$89</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'I.inst'!$Q$90:$Q$101</c:f>
              <c:numCache/>
            </c:numRef>
          </c:val>
          <c:smooth val="0"/>
        </c:ser>
        <c:ser>
          <c:idx val="1"/>
          <c:order val="1"/>
          <c:tx>
            <c:strRef>
              <c:f>'I.inst'!$R$89</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'I.inst'!$R$90:$R$101</c:f>
              <c:numCache/>
            </c:numRef>
          </c:val>
          <c:smooth val="0"/>
        </c:ser>
        <c:ser>
          <c:idx val="2"/>
          <c:order val="2"/>
          <c:tx>
            <c:strRef>
              <c:f>'I.inst'!$S$89</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'I.inst'!$S$90:$S$101</c:f>
              <c:numCache/>
            </c:numRef>
          </c:val>
          <c:smooth val="0"/>
        </c:ser>
        <c:ser>
          <c:idx val="3"/>
          <c:order val="3"/>
          <c:tx>
            <c:strRef>
              <c:f>'I.inst'!$T$89</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'I.inst'!$T$90:$T$101</c:f>
              <c:numCache/>
            </c:numRef>
          </c:val>
          <c:smooth val="0"/>
        </c:ser>
        <c:axId val="62348047"/>
        <c:axId val="24261512"/>
      </c:lineChart>
      <c:catAx>
        <c:axId val="6234804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24261512"/>
        <c:crosses val="autoZero"/>
        <c:auto val="0"/>
        <c:lblOffset val="100"/>
        <c:noMultiLvlLbl val="0"/>
      </c:catAx>
      <c:valAx>
        <c:axId val="24261512"/>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62348047"/>
        <c:crossesAt val="1"/>
        <c:crossBetween val="midCat"/>
        <c:dispUnits/>
      </c:valAx>
      <c:spPr>
        <a:solidFill>
          <a:srgbClr val="E3E3E3"/>
        </a:solidFill>
        <a:ln w="12700">
          <a:solidFill>
            <a:srgbClr val="808080"/>
          </a:solidFill>
        </a:ln>
      </c:spPr>
    </c:plotArea>
    <c:legend>
      <c:legendPos val="r"/>
      <c:layout>
        <c:manualLayout>
          <c:xMode val="edge"/>
          <c:yMode val="edge"/>
          <c:x val="0.69275"/>
          <c:y val="0.46"/>
          <c:w val="0.233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675"/>
          <c:w val="0.9985"/>
          <c:h val="0.992"/>
        </c:manualLayout>
      </c:layout>
      <c:lineChart>
        <c:grouping val="standard"/>
        <c:varyColors val="0"/>
        <c:ser>
          <c:idx val="0"/>
          <c:order val="0"/>
          <c:tx>
            <c:strRef>
              <c:f>'Ž po měsících'!$Y$4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měsících'!$X$5:$X$234</c:f>
              <c:strCache/>
            </c:strRef>
          </c:cat>
          <c:val>
            <c:numRef>
              <c:f>'Ž po měsících'!$Y$5:$Y$234</c:f>
              <c:numCache/>
            </c:numRef>
          </c:val>
          <c:smooth val="0"/>
        </c:ser>
        <c:axId val="14396401"/>
        <c:axId val="62458746"/>
      </c:lineChart>
      <c:dateAx>
        <c:axId val="14396401"/>
        <c:scaling>
          <c:orientation val="minMax"/>
          <c:max val="1314"/>
          <c:min val="1080"/>
        </c:scaling>
        <c:axPos val="b"/>
        <c:majorGridlines/>
        <c:delete val="0"/>
        <c:numFmt formatCode="yyyy" sourceLinked="0"/>
        <c:majorTickMark val="out"/>
        <c:minorTickMark val="in"/>
        <c:tickLblPos val="nextTo"/>
        <c:spPr>
          <a:ln w="3175">
            <a:solidFill/>
          </a:ln>
        </c:spPr>
        <c:crossAx val="62458746"/>
        <c:crosses val="autoZero"/>
        <c:auto val="0"/>
        <c:minorUnit val="3"/>
        <c:minorTimeUnit val="months"/>
        <c:noMultiLvlLbl val="0"/>
      </c:dateAx>
      <c:valAx>
        <c:axId val="62458746"/>
        <c:scaling>
          <c:orientation val="minMax"/>
          <c:max val="1800"/>
        </c:scaling>
        <c:axPos val="l"/>
        <c:majorGridlines/>
        <c:delete val="0"/>
        <c:numFmt formatCode="General" sourceLinked="1"/>
        <c:majorTickMark val="out"/>
        <c:minorTickMark val="none"/>
        <c:tickLblPos val="nextTo"/>
        <c:crossAx val="14396401"/>
        <c:crossesAt val="1"/>
        <c:crossBetween val="midCat"/>
        <c:dispUnits/>
      </c:valAx>
      <c:spPr>
        <a:solidFill>
          <a:srgbClr val="E3E3E3"/>
        </a:solidFill>
        <a:ln w="12700">
          <a:solidFill>
            <a:srgbClr val="808080"/>
          </a:solidFill>
        </a:ln>
      </c:spPr>
    </c:plotArea>
    <c:legend>
      <c:legendPos val="r"/>
      <c:layout>
        <c:manualLayout>
          <c:xMode val="edge"/>
          <c:yMode val="edge"/>
          <c:x val="0.105"/>
          <c:y val="0.061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0.9985"/>
          <c:h val="0.968"/>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Dublin!$J$2:$J$65</c:f>
              <c:strCache/>
            </c:strRef>
          </c:cat>
          <c:val>
            <c:numRef>
              <c:f>Dublin!$K$2:$K$65</c:f>
              <c:numCache/>
            </c:numRef>
          </c:val>
          <c:smooth val="0"/>
        </c:ser>
        <c:axId val="25257803"/>
        <c:axId val="25993636"/>
      </c:lineChart>
      <c:dateAx>
        <c:axId val="25257803"/>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25993636"/>
        <c:crosses val="autoZero"/>
        <c:auto val="0"/>
        <c:majorUnit val="3"/>
        <c:majorTimeUnit val="months"/>
        <c:minorUnit val="1"/>
        <c:minorTimeUnit val="months"/>
        <c:noMultiLvlLbl val="0"/>
      </c:dateAx>
      <c:valAx>
        <c:axId val="25993636"/>
        <c:scaling>
          <c:orientation val="minMax"/>
          <c:max val="140"/>
          <c:min val="40"/>
        </c:scaling>
        <c:axPos val="l"/>
        <c:majorGridlines/>
        <c:delete val="0"/>
        <c:numFmt formatCode="General" sourceLinked="1"/>
        <c:majorTickMark val="out"/>
        <c:minorTickMark val="none"/>
        <c:tickLblPos val="nextTo"/>
        <c:crossAx val="25257803"/>
        <c:crossesAt val="1"/>
        <c:crossBetween val="midCat"/>
        <c:dispUnits/>
      </c:valAx>
      <c:spPr>
        <a:solidFill>
          <a:srgbClr val="E3E3E3"/>
        </a:solidFill>
        <a:ln w="12700">
          <a:solidFill>
            <a:srgbClr val="808080"/>
          </a:solidFill>
        </a:ln>
      </c:spPr>
    </c:plotArea>
    <c:legend>
      <c:legendPos val="r"/>
      <c:layout>
        <c:manualLayout>
          <c:xMode val="edge"/>
          <c:yMode val="edge"/>
          <c:x val="0.74725"/>
          <c:y val="0.05225"/>
          <c:w val="0.22375"/>
          <c:h val="0.063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575"/>
          <c:h val="0.88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'NZ-SPri'!$B$35:$B$38</c:f>
              <c:strCache/>
            </c:strRef>
          </c:cat>
          <c:val>
            <c:numRef>
              <c:f>'NZ-SPri'!$C$35:$C$38</c:f>
              <c:numCache/>
            </c:numRef>
          </c:val>
        </c:ser>
      </c:pieChart>
      <c:spPr>
        <a:noFill/>
        <a:ln>
          <a:noFill/>
        </a:ln>
      </c:spPr>
    </c:plotArea>
    <c:legend>
      <c:legendPos val="r"/>
      <c:layout>
        <c:manualLayout>
          <c:xMode val="edge"/>
          <c:yMode val="edge"/>
          <c:x val="0.574"/>
          <c:y val="0.058"/>
          <c:w val="0.3995"/>
          <c:h val="0.729"/>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4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075"/>
          <c:h val="0.5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'NZ-SPri'!$K$43:$K$52</c:f>
              <c:strCache/>
            </c:strRef>
          </c:cat>
          <c:val>
            <c:numRef>
              <c:f>'NZ-SPri'!$L$43:$L$52</c:f>
              <c:numCache/>
            </c:numRef>
          </c:val>
        </c:ser>
      </c:pieChart>
      <c:spPr>
        <a:noFill/>
        <a:ln>
          <a:noFill/>
        </a:ln>
      </c:spPr>
    </c:plotArea>
    <c:legend>
      <c:legendPos val="r"/>
      <c:layout>
        <c:manualLayout>
          <c:xMode val="edge"/>
          <c:yMode val="edge"/>
          <c:x val="0.55975"/>
          <c:y val="0.341"/>
          <c:w val="0.44025"/>
          <c:h val="0.613"/>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878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ln>
            </c:spPr>
          </c:dPt>
          <c:dPt>
            <c:idx val="1"/>
            <c:invertIfNegative val="0"/>
            <c:spPr>
              <a:solidFill>
                <a:srgbClr val="00FF00"/>
              </a:solidFill>
              <a:ln w="12700">
                <a:solidFill/>
              </a:ln>
            </c:spPr>
          </c:dPt>
          <c:dPt>
            <c:idx val="2"/>
            <c:invertIfNegative val="0"/>
            <c:spPr>
              <a:solidFill>
                <a:srgbClr val="0000FF"/>
              </a:solidFill>
              <a:ln w="12700">
                <a:solidFill/>
              </a:ln>
            </c:spPr>
          </c:dPt>
          <c:dPt>
            <c:idx val="3"/>
            <c:invertIfNegative val="0"/>
            <c:spPr>
              <a:solidFill>
                <a:srgbClr val="0000FF"/>
              </a:solidFill>
              <a:ln w="12700">
                <a:solidFill/>
              </a:ln>
            </c:spPr>
          </c:dPt>
          <c:dPt>
            <c:idx val="4"/>
            <c:invertIfNegative val="0"/>
            <c:spPr>
              <a:solidFill>
                <a:srgbClr val="FFFF00"/>
              </a:solidFill>
              <a:ln w="12700">
                <a:solidFill/>
              </a:ln>
            </c:spPr>
          </c:dPt>
          <c:dPt>
            <c:idx val="5"/>
            <c:invertIfNegative val="0"/>
            <c:spPr>
              <a:solidFill>
                <a:srgbClr val="00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FF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00"/>
              </a:solidFill>
              <a:ln w="12700">
                <a:solidFill/>
              </a:ln>
            </c:spPr>
          </c:dPt>
          <c:dPt>
            <c:idx val="12"/>
            <c:invertIfNegative val="0"/>
            <c:spPr>
              <a:solidFill>
                <a:srgbClr val="00FFFF"/>
              </a:solidFill>
              <a:ln w="12700">
                <a:solidFill/>
              </a:ln>
            </c:spPr>
          </c:dPt>
          <c:dPt>
            <c:idx val="13"/>
            <c:invertIfNegative val="0"/>
            <c:spPr>
              <a:solidFill>
                <a:srgbClr val="00FF00"/>
              </a:solidFill>
              <a:ln w="12700">
                <a:solidFill/>
              </a:ln>
            </c:spPr>
          </c:dPt>
          <c:dPt>
            <c:idx val="14"/>
            <c:invertIfNegative val="0"/>
            <c:spPr>
              <a:solidFill>
                <a:srgbClr val="00FFFF"/>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00FF"/>
              </a:solidFill>
              <a:ln w="12700">
                <a:solidFill/>
              </a:ln>
            </c:spPr>
          </c:dPt>
          <c:dPt>
            <c:idx val="18"/>
            <c:invertIfNegative val="0"/>
            <c:spPr>
              <a:solidFill>
                <a:srgbClr val="0000FF"/>
              </a:solidFill>
              <a:ln w="12700">
                <a:solidFill/>
              </a:ln>
            </c:spPr>
          </c:dPt>
          <c:dPt>
            <c:idx val="19"/>
            <c:invertIfNegative val="0"/>
            <c:spPr>
              <a:solidFill>
                <a:srgbClr val="0000FF"/>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00FF"/>
              </a:solidFill>
              <a:ln w="12700">
                <a:solidFill/>
              </a:ln>
            </c:spPr>
          </c:dPt>
          <c:dPt>
            <c:idx val="23"/>
            <c:invertIfNegative val="0"/>
            <c:spPr>
              <a:solidFill>
                <a:srgbClr val="0000FF"/>
              </a:solidFill>
              <a:ln w="12700">
                <a:solidFill/>
              </a:ln>
            </c:spPr>
          </c:dPt>
          <c:dPt>
            <c:idx val="24"/>
            <c:invertIfNegative val="0"/>
            <c:spPr>
              <a:solidFill>
                <a:srgbClr val="FF0000"/>
              </a:solidFill>
              <a:ln w="12700">
                <a:solidFill/>
              </a:ln>
            </c:spPr>
          </c:dPt>
          <c:dPt>
            <c:idx val="25"/>
            <c:invertIfNegative val="0"/>
            <c:spPr>
              <a:solidFill>
                <a:srgbClr val="0000FF"/>
              </a:solidFill>
              <a:ln w="12700">
                <a:solidFill/>
              </a:ln>
            </c:spPr>
          </c:dPt>
          <c:dPt>
            <c:idx val="26"/>
            <c:invertIfNegative val="0"/>
            <c:spPr>
              <a:solidFill>
                <a:srgbClr val="0000FF"/>
              </a:solidFill>
              <a:ln w="12700">
                <a:solidFill/>
              </a:ln>
            </c:spPr>
          </c:dPt>
          <c:cat>
            <c:strRef>
              <c:f>'NZ-SPri'!$B$6:$B$29</c:f>
              <c:strCache/>
            </c:strRef>
          </c:cat>
          <c:val>
            <c:numRef>
              <c:f>'NZ-SPri'!$C$6:$C$29</c:f>
              <c:numCache/>
            </c:numRef>
          </c:val>
        </c:ser>
        <c:overlap val="100"/>
        <c:gapWidth val="25"/>
        <c:axId val="17027017"/>
        <c:axId val="19025426"/>
      </c:barChart>
      <c:catAx>
        <c:axId val="17027017"/>
        <c:scaling>
          <c:orientation val="maxMin"/>
        </c:scaling>
        <c:axPos val="l"/>
        <c:delete val="0"/>
        <c:numFmt formatCode="General" sourceLinked="1"/>
        <c:majorTickMark val="none"/>
        <c:minorTickMark val="none"/>
        <c:tickLblPos val="none"/>
        <c:crossAx val="19025426"/>
        <c:crosses val="autoZero"/>
        <c:auto val="0"/>
        <c:lblOffset val="100"/>
        <c:noMultiLvlLbl val="0"/>
      </c:catAx>
      <c:valAx>
        <c:axId val="19025426"/>
        <c:scaling>
          <c:orientation val="minMax"/>
          <c:max val="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1702701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7011107"/>
        <c:axId val="64664508"/>
      </c:barChart>
      <c:catAx>
        <c:axId val="37011107"/>
        <c:scaling>
          <c:orientation val="maxMin"/>
        </c:scaling>
        <c:axPos val="l"/>
        <c:delete val="0"/>
        <c:numFmt formatCode="General" sourceLinked="1"/>
        <c:majorTickMark val="none"/>
        <c:minorTickMark val="none"/>
        <c:tickLblPos val="none"/>
        <c:crossAx val="64664508"/>
        <c:crosses val="autoZero"/>
        <c:auto val="0"/>
        <c:lblOffset val="100"/>
        <c:noMultiLvlLbl val="0"/>
      </c:catAx>
      <c:valAx>
        <c:axId val="64664508"/>
        <c:scaling>
          <c:orientation val="minMax"/>
        </c:scaling>
        <c:axPos val="t"/>
        <c:majorGridlines/>
        <c:delete val="0"/>
        <c:numFmt formatCode="General" sourceLinked="1"/>
        <c:majorTickMark val="out"/>
        <c:minorTickMark val="in"/>
        <c:tickLblPos val="nextTo"/>
        <c:spPr>
          <a:ln w="3175">
            <a:solidFill/>
          </a:ln>
        </c:spPr>
        <c:crossAx val="3701110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075"/>
          <c:w val="0.9585"/>
          <c:h val="0.87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45109661"/>
        <c:axId val="3333766"/>
      </c:barChart>
      <c:catAx>
        <c:axId val="45109661"/>
        <c:scaling>
          <c:orientation val="maxMin"/>
        </c:scaling>
        <c:axPos val="l"/>
        <c:delete val="0"/>
        <c:numFmt formatCode="General" sourceLinked="1"/>
        <c:majorTickMark val="out"/>
        <c:minorTickMark val="none"/>
        <c:tickLblPos val="none"/>
        <c:crossAx val="3333766"/>
        <c:crosses val="autoZero"/>
        <c:auto val="1"/>
        <c:lblOffset val="100"/>
        <c:tickLblSkip val="1"/>
        <c:noMultiLvlLbl val="0"/>
      </c:catAx>
      <c:valAx>
        <c:axId val="3333766"/>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900" b="0" i="0" u="none" baseline="0"/>
            </a:pPr>
          </a:p>
        </c:txPr>
        <c:crossAx val="45109661"/>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775"/>
          <c:w val="0.362"/>
          <c:h val="0.101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75"/>
          <c:y val="0.109"/>
          <c:w val="0.37275"/>
          <c:h val="0.700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75"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75"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75"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demo!$N$43:$N$107</c:f>
              <c:numCache/>
            </c:numRef>
          </c:cat>
          <c:val>
            <c:numRef>
              <c:f>demo!$O$43:$O$107</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demo!$N$43:$N$107</c:f>
              <c:numCache/>
            </c:numRef>
          </c:cat>
          <c:val>
            <c:numRef>
              <c:f>demo!$P$43:$P$107</c:f>
              <c:numCache/>
            </c:numRef>
          </c:val>
        </c:ser>
        <c:overlap val="-10"/>
        <c:gapWidth val="0"/>
        <c:axId val="30003895"/>
        <c:axId val="1599600"/>
      </c:barChart>
      <c:catAx>
        <c:axId val="30003895"/>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599600"/>
        <c:crosses val="autoZero"/>
        <c:auto val="1"/>
        <c:lblOffset val="100"/>
        <c:tickLblSkip val="5"/>
        <c:tickMarkSkip val="2"/>
        <c:noMultiLvlLbl val="0"/>
      </c:catAx>
      <c:valAx>
        <c:axId val="1599600"/>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0003895"/>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86</xdr:row>
      <xdr:rowOff>66675</xdr:rowOff>
    </xdr:from>
    <xdr:to>
      <xdr:col>12</xdr:col>
      <xdr:colOff>352425</xdr:colOff>
      <xdr:row>103</xdr:row>
      <xdr:rowOff>142875</xdr:rowOff>
    </xdr:to>
    <xdr:graphicFrame>
      <xdr:nvGraphicFramePr>
        <xdr:cNvPr id="1" name="Chart 6"/>
        <xdr:cNvGraphicFramePr/>
      </xdr:nvGraphicFramePr>
      <xdr:xfrm>
        <a:off x="19050" y="15230475"/>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40</xdr:row>
      <xdr:rowOff>142875</xdr:rowOff>
    </xdr:to>
    <xdr:graphicFrame>
      <xdr:nvGraphicFramePr>
        <xdr:cNvPr id="1" name="Chart 11"/>
        <xdr:cNvGraphicFramePr/>
      </xdr:nvGraphicFramePr>
      <xdr:xfrm>
        <a:off x="3057525" y="5133975"/>
        <a:ext cx="3305175" cy="15621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40</xdr:row>
      <xdr:rowOff>66675</xdr:rowOff>
    </xdr:from>
    <xdr:to>
      <xdr:col>9</xdr:col>
      <xdr:colOff>0</xdr:colOff>
      <xdr:row>57</xdr:row>
      <xdr:rowOff>152400</xdr:rowOff>
    </xdr:to>
    <xdr:graphicFrame>
      <xdr:nvGraphicFramePr>
        <xdr:cNvPr id="2" name="Chart 16"/>
        <xdr:cNvGraphicFramePr/>
      </xdr:nvGraphicFramePr>
      <xdr:xfrm>
        <a:off x="2219325" y="66198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57150</xdr:rowOff>
    </xdr:to>
    <xdr:graphicFrame>
      <xdr:nvGraphicFramePr>
        <xdr:cNvPr id="3" name="Chart 17"/>
        <xdr:cNvGraphicFramePr/>
      </xdr:nvGraphicFramePr>
      <xdr:xfrm>
        <a:off x="2971800" y="638175"/>
        <a:ext cx="3419475" cy="47434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638175</xdr:rowOff>
    </xdr:from>
    <xdr:to>
      <xdr:col>5</xdr:col>
      <xdr:colOff>0</xdr:colOff>
      <xdr:row>32</xdr:row>
      <xdr:rowOff>57150</xdr:rowOff>
    </xdr:to>
    <xdr:graphicFrame>
      <xdr:nvGraphicFramePr>
        <xdr:cNvPr id="3" name="Chart 3"/>
        <xdr:cNvGraphicFramePr/>
      </xdr:nvGraphicFramePr>
      <xdr:xfrm>
        <a:off x="2495550" y="1276350"/>
        <a:ext cx="3952875" cy="4857750"/>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57150</xdr:rowOff>
    </xdr:from>
    <xdr:to>
      <xdr:col>22</xdr:col>
      <xdr:colOff>28575</xdr:colOff>
      <xdr:row>49</xdr:row>
      <xdr:rowOff>47625</xdr:rowOff>
    </xdr:to>
    <xdr:graphicFrame>
      <xdr:nvGraphicFramePr>
        <xdr:cNvPr id="1" name="Chart 8"/>
        <xdr:cNvGraphicFramePr/>
      </xdr:nvGraphicFramePr>
      <xdr:xfrm>
        <a:off x="19050" y="3343275"/>
        <a:ext cx="6438900" cy="5476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54</xdr:row>
      <xdr:rowOff>28575</xdr:rowOff>
    </xdr:to>
    <xdr:graphicFrame>
      <xdr:nvGraphicFramePr>
        <xdr:cNvPr id="1" name="Chart 7"/>
        <xdr:cNvGraphicFramePr/>
      </xdr:nvGraphicFramePr>
      <xdr:xfrm>
        <a:off x="0" y="3343275"/>
        <a:ext cx="6343650" cy="5905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C6" sqref="C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3" t="s">
        <v>221</v>
      </c>
    </row>
    <row r="2" spans="1:9" ht="12.75">
      <c r="A2" t="s">
        <v>91</v>
      </c>
      <c r="B2" s="110">
        <v>40026</v>
      </c>
      <c r="G2">
        <v>-11</v>
      </c>
      <c r="H2" t="s">
        <v>122</v>
      </c>
      <c r="I2">
        <v>-1</v>
      </c>
    </row>
    <row r="3" spans="1:9" ht="12.75">
      <c r="A3" t="s">
        <v>92</v>
      </c>
      <c r="B3" s="110">
        <v>40056</v>
      </c>
      <c r="G3">
        <v>-10</v>
      </c>
      <c r="H3" t="s">
        <v>123</v>
      </c>
      <c r="I3">
        <v>-1</v>
      </c>
    </row>
    <row r="4" spans="1:9" ht="12.75">
      <c r="A4" t="s">
        <v>121</v>
      </c>
      <c r="B4" s="146" t="str">
        <f>CONCATENATE(MID(B1,1,LEN(B1)-4)," ",MID(B1,LEN(B1)-3,4)-1)</f>
        <v>Srpen  2008</v>
      </c>
      <c r="G4">
        <v>-9</v>
      </c>
      <c r="H4" t="s">
        <v>124</v>
      </c>
      <c r="I4">
        <v>-1</v>
      </c>
    </row>
    <row r="5" spans="1:9" ht="12.75">
      <c r="A5" t="s">
        <v>106</v>
      </c>
      <c r="B5" s="110">
        <v>40063</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
      <selection activeCell="G12" sqref="G1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79" t="s">
        <v>70</v>
      </c>
      <c r="C1" s="480"/>
      <c r="D1" s="480"/>
      <c r="E1" s="480"/>
      <c r="F1" s="480"/>
      <c r="G1" s="480"/>
      <c r="H1" s="34"/>
      <c r="I1" s="106"/>
      <c r="J1" s="34"/>
      <c r="K1" s="108" t="s">
        <v>120</v>
      </c>
      <c r="L1" s="56"/>
    </row>
    <row r="2" spans="1:11" s="35" customFormat="1" ht="15.75">
      <c r="A2" s="106"/>
      <c r="B2" s="481" t="str">
        <f>CONCATENATE("květen 2004 - ",LOWER(Nastavení!$B$1))</f>
        <v>květen 2004 - srpen 2009</v>
      </c>
      <c r="C2" s="482"/>
      <c r="D2" s="482"/>
      <c r="E2" s="482"/>
      <c r="F2" s="482"/>
      <c r="G2" s="483"/>
      <c r="H2" s="39"/>
      <c r="I2" s="106"/>
      <c r="J2" s="107">
        <v>38108</v>
      </c>
      <c r="K2" s="108">
        <f aca="true" t="shared" si="0" ref="K2:K33">VLOOKUP(DATE(1900,MONTH(J2),1),$A$6:$F$17,YEAR(J2)-2002,FALSE)</f>
        <v>60</v>
      </c>
    </row>
    <row r="3" spans="1:11" s="180" customFormat="1" ht="12.75">
      <c r="A3" s="178"/>
      <c r="B3" s="179"/>
      <c r="C3" s="179"/>
      <c r="D3" s="179"/>
      <c r="E3" s="179"/>
      <c r="F3" s="179"/>
      <c r="G3" s="181" t="s">
        <v>145</v>
      </c>
      <c r="H3" s="174"/>
      <c r="I3" s="178"/>
      <c r="J3" s="107">
        <v>38139</v>
      </c>
      <c r="K3" s="108">
        <f t="shared" si="0"/>
        <v>83</v>
      </c>
    </row>
    <row r="4" spans="1:11" ht="12.75">
      <c r="A4" s="42" t="s">
        <v>76</v>
      </c>
      <c r="B4" s="232">
        <v>2004</v>
      </c>
      <c r="C4" s="232">
        <v>2005</v>
      </c>
      <c r="D4" s="232">
        <v>2006</v>
      </c>
      <c r="E4" s="232">
        <v>2007</v>
      </c>
      <c r="F4" s="232">
        <v>2008</v>
      </c>
      <c r="G4" s="232">
        <v>2009</v>
      </c>
      <c r="J4" s="107">
        <v>38169</v>
      </c>
      <c r="K4" s="108">
        <f t="shared" si="0"/>
        <v>101</v>
      </c>
    </row>
    <row r="5" spans="1:11" ht="12.75">
      <c r="A5" s="43" t="s">
        <v>77</v>
      </c>
      <c r="B5" s="233"/>
      <c r="C5" s="233"/>
      <c r="D5" s="233"/>
      <c r="E5" s="233"/>
      <c r="F5" s="233"/>
      <c r="G5" s="233"/>
      <c r="J5" s="107">
        <v>38200</v>
      </c>
      <c r="K5" s="108">
        <f t="shared" si="0"/>
        <v>94</v>
      </c>
    </row>
    <row r="6" spans="1:11" s="36" customFormat="1" ht="12.75">
      <c r="A6" s="147">
        <v>1</v>
      </c>
      <c r="B6" s="65"/>
      <c r="C6" s="60">
        <v>128</v>
      </c>
      <c r="D6" s="60">
        <v>136</v>
      </c>
      <c r="E6" s="61">
        <v>139</v>
      </c>
      <c r="F6" s="61">
        <v>99</v>
      </c>
      <c r="G6" s="61">
        <v>66</v>
      </c>
      <c r="I6" s="41"/>
      <c r="J6" s="107">
        <v>38231</v>
      </c>
      <c r="K6" s="108">
        <f t="shared" si="0"/>
        <v>61</v>
      </c>
    </row>
    <row r="7" spans="1:11" s="36" customFormat="1" ht="12.75">
      <c r="A7" s="148">
        <v>32</v>
      </c>
      <c r="B7" s="66"/>
      <c r="C7" s="37">
        <v>126</v>
      </c>
      <c r="D7" s="37">
        <v>125</v>
      </c>
      <c r="E7" s="62">
        <v>73</v>
      </c>
      <c r="F7" s="62">
        <v>80</v>
      </c>
      <c r="G7" s="62">
        <v>73</v>
      </c>
      <c r="I7" s="41"/>
      <c r="J7" s="107">
        <v>38261</v>
      </c>
      <c r="K7" s="108">
        <f t="shared" si="0"/>
        <v>101</v>
      </c>
    </row>
    <row r="8" spans="1:11" s="36" customFormat="1" ht="12.75">
      <c r="A8" s="148">
        <v>61</v>
      </c>
      <c r="B8" s="66"/>
      <c r="C8" s="37">
        <v>115</v>
      </c>
      <c r="D8" s="37">
        <v>120</v>
      </c>
      <c r="E8" s="62">
        <v>79</v>
      </c>
      <c r="F8" s="62">
        <v>76</v>
      </c>
      <c r="G8" s="62">
        <v>91</v>
      </c>
      <c r="I8" s="41"/>
      <c r="J8" s="107">
        <v>38292</v>
      </c>
      <c r="K8" s="108">
        <f t="shared" si="0"/>
        <v>117</v>
      </c>
    </row>
    <row r="9" spans="1:11" s="36" customFormat="1" ht="12.75">
      <c r="A9" s="148">
        <v>92</v>
      </c>
      <c r="B9" s="66"/>
      <c r="C9" s="37">
        <v>97</v>
      </c>
      <c r="D9" s="37">
        <v>62</v>
      </c>
      <c r="E9" s="62">
        <v>64</v>
      </c>
      <c r="F9" s="62">
        <v>68</v>
      </c>
      <c r="G9" s="62">
        <v>65</v>
      </c>
      <c r="I9" s="41"/>
      <c r="J9" s="107">
        <v>38322</v>
      </c>
      <c r="K9" s="108">
        <f t="shared" si="0"/>
        <v>119</v>
      </c>
    </row>
    <row r="10" spans="1:11" ht="12.75">
      <c r="A10" s="148">
        <v>122</v>
      </c>
      <c r="B10" s="66">
        <v>60</v>
      </c>
      <c r="C10" s="37">
        <v>71</v>
      </c>
      <c r="D10" s="37">
        <v>111</v>
      </c>
      <c r="E10" s="62">
        <v>89</v>
      </c>
      <c r="F10" s="62">
        <v>63</v>
      </c>
      <c r="G10" s="62">
        <v>62</v>
      </c>
      <c r="J10" s="107">
        <v>38353</v>
      </c>
      <c r="K10" s="108">
        <f t="shared" si="0"/>
        <v>128</v>
      </c>
    </row>
    <row r="11" spans="1:11" ht="12.75">
      <c r="A11" s="148">
        <v>153</v>
      </c>
      <c r="B11" s="66">
        <v>83</v>
      </c>
      <c r="C11" s="37">
        <v>67</v>
      </c>
      <c r="D11" s="37">
        <v>71</v>
      </c>
      <c r="E11" s="62">
        <v>84</v>
      </c>
      <c r="F11" s="62">
        <v>74</v>
      </c>
      <c r="G11" s="62">
        <v>69</v>
      </c>
      <c r="J11" s="107">
        <v>38384</v>
      </c>
      <c r="K11" s="108">
        <f t="shared" si="0"/>
        <v>126</v>
      </c>
    </row>
    <row r="12" spans="1:11" ht="12.75">
      <c r="A12" s="148">
        <v>183</v>
      </c>
      <c r="B12" s="66">
        <v>101</v>
      </c>
      <c r="C12" s="37">
        <v>79</v>
      </c>
      <c r="D12" s="37">
        <v>80</v>
      </c>
      <c r="E12" s="62">
        <v>97</v>
      </c>
      <c r="F12" s="62">
        <v>62</v>
      </c>
      <c r="G12" s="62">
        <v>80</v>
      </c>
      <c r="J12" s="107">
        <v>38412</v>
      </c>
      <c r="K12" s="108">
        <f t="shared" si="0"/>
        <v>115</v>
      </c>
    </row>
    <row r="13" spans="1:11" ht="12.75">
      <c r="A13" s="148">
        <v>214</v>
      </c>
      <c r="B13" s="66">
        <v>94</v>
      </c>
      <c r="C13" s="37">
        <v>79</v>
      </c>
      <c r="D13" s="37">
        <v>82</v>
      </c>
      <c r="E13" s="62">
        <v>104</v>
      </c>
      <c r="F13" s="62">
        <v>71</v>
      </c>
      <c r="G13" s="62">
        <v>79</v>
      </c>
      <c r="J13" s="107">
        <v>38443</v>
      </c>
      <c r="K13" s="108">
        <f t="shared" si="0"/>
        <v>97</v>
      </c>
    </row>
    <row r="14" spans="1:11" ht="12.75">
      <c r="A14" s="148">
        <v>245</v>
      </c>
      <c r="B14" s="66">
        <v>61</v>
      </c>
      <c r="C14" s="37">
        <v>79</v>
      </c>
      <c r="D14" s="37">
        <v>104</v>
      </c>
      <c r="E14" s="62">
        <v>81</v>
      </c>
      <c r="F14" s="62">
        <v>68</v>
      </c>
      <c r="G14" s="62"/>
      <c r="J14" s="107">
        <v>38473</v>
      </c>
      <c r="K14" s="108">
        <f t="shared" si="0"/>
        <v>71</v>
      </c>
    </row>
    <row r="15" spans="1:11" ht="12.75">
      <c r="A15" s="148">
        <v>275</v>
      </c>
      <c r="B15" s="66">
        <v>101</v>
      </c>
      <c r="C15" s="37">
        <v>77</v>
      </c>
      <c r="D15" s="37">
        <v>80</v>
      </c>
      <c r="E15" s="62">
        <v>124</v>
      </c>
      <c r="F15" s="62">
        <v>76</v>
      </c>
      <c r="G15" s="62"/>
      <c r="J15" s="107">
        <v>38504</v>
      </c>
      <c r="K15" s="108">
        <f t="shared" si="0"/>
        <v>67</v>
      </c>
    </row>
    <row r="16" spans="1:11" ht="12.75">
      <c r="A16" s="148">
        <v>306</v>
      </c>
      <c r="B16" s="66">
        <v>117</v>
      </c>
      <c r="C16" s="37">
        <v>120</v>
      </c>
      <c r="D16" s="37">
        <v>105</v>
      </c>
      <c r="E16" s="62">
        <v>77</v>
      </c>
      <c r="F16" s="62">
        <v>64</v>
      </c>
      <c r="G16" s="62"/>
      <c r="J16" s="107">
        <v>38534</v>
      </c>
      <c r="K16" s="108">
        <f t="shared" si="0"/>
        <v>79</v>
      </c>
    </row>
    <row r="17" spans="1:11" ht="12.75">
      <c r="A17" s="149">
        <v>336</v>
      </c>
      <c r="B17" s="67">
        <v>119</v>
      </c>
      <c r="C17" s="63">
        <v>130</v>
      </c>
      <c r="D17" s="63">
        <v>73</v>
      </c>
      <c r="E17" s="64">
        <v>63</v>
      </c>
      <c r="F17" s="64">
        <v>62</v>
      </c>
      <c r="G17" s="64"/>
      <c r="J17" s="107">
        <v>38565</v>
      </c>
      <c r="K17" s="108">
        <f t="shared" si="0"/>
        <v>79</v>
      </c>
    </row>
    <row r="18" spans="1:11" ht="12.75">
      <c r="A18" s="59" t="s">
        <v>71</v>
      </c>
      <c r="B18" s="59">
        <f>SUM(B10:B17)</f>
        <v>736</v>
      </c>
      <c r="C18" s="59">
        <f>SUM(C6:C17)</f>
        <v>1168</v>
      </c>
      <c r="D18" s="59">
        <f>SUM(D6:D17)</f>
        <v>1149</v>
      </c>
      <c r="E18" s="59">
        <f>SUM(E6:E17)</f>
        <v>1074</v>
      </c>
      <c r="F18" s="59">
        <f>SUM(F6:F17)</f>
        <v>863</v>
      </c>
      <c r="G18" s="59">
        <f>SUM(G6:G17)</f>
        <v>585</v>
      </c>
      <c r="J18" s="107">
        <v>38596</v>
      </c>
      <c r="K18" s="108">
        <f t="shared" si="0"/>
        <v>79</v>
      </c>
    </row>
    <row r="19" spans="1:11" ht="12.75">
      <c r="A19" s="234" t="s">
        <v>78</v>
      </c>
      <c r="B19" s="235"/>
      <c r="C19" s="235"/>
      <c r="D19" s="144"/>
      <c r="E19" s="144"/>
      <c r="F19" s="144"/>
      <c r="G19" s="68">
        <f>SUM(B18:G18)</f>
        <v>5575</v>
      </c>
      <c r="J19" s="107">
        <v>38626</v>
      </c>
      <c r="K19" s="108">
        <f t="shared" si="0"/>
        <v>77</v>
      </c>
    </row>
    <row r="20" spans="1:11" ht="15">
      <c r="A20" s="106"/>
      <c r="B20" s="40"/>
      <c r="C20" s="40"/>
      <c r="D20" s="40"/>
      <c r="E20" s="40"/>
      <c r="F20" s="40"/>
      <c r="G20" s="40"/>
      <c r="J20" s="107">
        <v>38657</v>
      </c>
      <c r="K20" s="108">
        <f t="shared" si="0"/>
        <v>120</v>
      </c>
    </row>
    <row r="21" spans="1:11" ht="15">
      <c r="A21" s="106"/>
      <c r="C21" s="40"/>
      <c r="D21" s="40"/>
      <c r="E21" s="40"/>
      <c r="F21" s="40"/>
      <c r="J21" s="107">
        <v>38687</v>
      </c>
      <c r="K21" s="108">
        <f t="shared" si="0"/>
        <v>130</v>
      </c>
    </row>
    <row r="22" spans="1:11" ht="15">
      <c r="A22" s="106"/>
      <c r="C22" s="40"/>
      <c r="D22" s="40"/>
      <c r="E22" s="40"/>
      <c r="F22" s="40"/>
      <c r="J22" s="107">
        <v>38718</v>
      </c>
      <c r="K22" s="108">
        <f t="shared" si="0"/>
        <v>136</v>
      </c>
    </row>
    <row r="23" spans="1:11" ht="15">
      <c r="A23" s="106"/>
      <c r="C23" s="40"/>
      <c r="D23" s="40"/>
      <c r="E23" s="40"/>
      <c r="F23" s="40"/>
      <c r="J23" s="107">
        <v>38749</v>
      </c>
      <c r="K23" s="108">
        <f t="shared" si="0"/>
        <v>125</v>
      </c>
    </row>
    <row r="24" spans="1:11" ht="15">
      <c r="A24" s="106"/>
      <c r="J24" s="107">
        <v>38777</v>
      </c>
      <c r="K24" s="108">
        <f t="shared" si="0"/>
        <v>120</v>
      </c>
    </row>
    <row r="25" spans="1:11" ht="15">
      <c r="A25" s="106"/>
      <c r="J25" s="107">
        <v>38808</v>
      </c>
      <c r="K25" s="108">
        <f t="shared" si="0"/>
        <v>62</v>
      </c>
    </row>
    <row r="26" spans="1:11" ht="15">
      <c r="A26" s="106"/>
      <c r="J26" s="107">
        <v>38838</v>
      </c>
      <c r="K26" s="108">
        <f t="shared" si="0"/>
        <v>111</v>
      </c>
    </row>
    <row r="27" spans="1:11" ht="15">
      <c r="A27" s="106"/>
      <c r="J27" s="107">
        <v>38869</v>
      </c>
      <c r="K27" s="108">
        <f t="shared" si="0"/>
        <v>71</v>
      </c>
    </row>
    <row r="28" spans="1:11" ht="15">
      <c r="A28" s="106"/>
      <c r="J28" s="107">
        <v>38899</v>
      </c>
      <c r="K28" s="108">
        <f t="shared" si="0"/>
        <v>80</v>
      </c>
    </row>
    <row r="29" spans="1:11" ht="15">
      <c r="A29" s="106"/>
      <c r="J29" s="107">
        <v>38930</v>
      </c>
      <c r="K29" s="108">
        <f t="shared" si="0"/>
        <v>82</v>
      </c>
    </row>
    <row r="30" spans="1:11" ht="15">
      <c r="A30" s="106"/>
      <c r="J30" s="107">
        <v>38961</v>
      </c>
      <c r="K30" s="108">
        <f t="shared" si="0"/>
        <v>104</v>
      </c>
    </row>
    <row r="31" spans="1:11" ht="15">
      <c r="A31" s="106"/>
      <c r="J31" s="107">
        <v>38991</v>
      </c>
      <c r="K31" s="108">
        <f t="shared" si="0"/>
        <v>80</v>
      </c>
    </row>
    <row r="32" spans="1:11" ht="15">
      <c r="A32" s="106"/>
      <c r="J32" s="107">
        <v>39022</v>
      </c>
      <c r="K32" s="108">
        <f t="shared" si="0"/>
        <v>105</v>
      </c>
    </row>
    <row r="33" spans="1:11" ht="15">
      <c r="A33" s="106"/>
      <c r="J33" s="107">
        <v>39052</v>
      </c>
      <c r="K33" s="108">
        <f t="shared" si="0"/>
        <v>73</v>
      </c>
    </row>
    <row r="34" spans="10:12" ht="12.75">
      <c r="J34" s="107">
        <v>39083</v>
      </c>
      <c r="K34" s="108">
        <f aca="true" t="shared" si="1" ref="K34:K57">VLOOKUP(DATE(1900,MONTH(J34),1),$A$6:$F$17,YEAR(J34)-2002,FALSE)</f>
        <v>139</v>
      </c>
      <c r="L34" s="34"/>
    </row>
    <row r="35" spans="10:20" ht="12.75">
      <c r="J35" s="107">
        <v>39114</v>
      </c>
      <c r="K35" s="108">
        <f t="shared" si="1"/>
        <v>73</v>
      </c>
      <c r="L35" s="34"/>
      <c r="T35" s="233"/>
    </row>
    <row r="36" spans="10:20" ht="12.75">
      <c r="J36" s="107">
        <v>39142</v>
      </c>
      <c r="K36" s="108">
        <f t="shared" si="1"/>
        <v>79</v>
      </c>
      <c r="L36" s="34"/>
      <c r="T36" s="61"/>
    </row>
    <row r="37" spans="10:20" ht="12.75">
      <c r="J37" s="107">
        <v>39173</v>
      </c>
      <c r="K37" s="108">
        <f t="shared" si="1"/>
        <v>64</v>
      </c>
      <c r="L37" s="34"/>
      <c r="T37" s="62"/>
    </row>
    <row r="38" spans="10:20" ht="12.75">
      <c r="J38" s="107">
        <v>39203</v>
      </c>
      <c r="K38" s="108">
        <f t="shared" si="1"/>
        <v>89</v>
      </c>
      <c r="L38" s="34"/>
      <c r="T38" s="62"/>
    </row>
    <row r="39" spans="10:20" ht="12.75">
      <c r="J39" s="107">
        <v>39234</v>
      </c>
      <c r="K39" s="108">
        <f t="shared" si="1"/>
        <v>84</v>
      </c>
      <c r="L39" s="34"/>
      <c r="T39" s="62"/>
    </row>
    <row r="40" spans="10:20" ht="12.75">
      <c r="J40" s="107">
        <v>39264</v>
      </c>
      <c r="K40" s="108">
        <f t="shared" si="1"/>
        <v>97</v>
      </c>
      <c r="L40" s="34"/>
      <c r="T40" s="62"/>
    </row>
    <row r="41" spans="10:20" ht="12.75">
      <c r="J41" s="107">
        <v>39295</v>
      </c>
      <c r="K41" s="108">
        <f t="shared" si="1"/>
        <v>104</v>
      </c>
      <c r="L41" s="34"/>
      <c r="T41" s="62"/>
    </row>
    <row r="42" spans="10:20" ht="12.75">
      <c r="J42" s="107">
        <v>39326</v>
      </c>
      <c r="K42" s="108">
        <f t="shared" si="1"/>
        <v>81</v>
      </c>
      <c r="L42" s="34"/>
      <c r="T42" s="62"/>
    </row>
    <row r="43" spans="10:20" ht="12.75">
      <c r="J43" s="107">
        <v>39356</v>
      </c>
      <c r="K43" s="108">
        <f t="shared" si="1"/>
        <v>124</v>
      </c>
      <c r="L43" s="34"/>
      <c r="T43" s="62"/>
    </row>
    <row r="44" spans="10:20" ht="12.75">
      <c r="J44" s="107">
        <v>39387</v>
      </c>
      <c r="K44" s="108">
        <f t="shared" si="1"/>
        <v>77</v>
      </c>
      <c r="L44" s="34"/>
      <c r="T44" s="62"/>
    </row>
    <row r="45" spans="10:20" ht="12.75">
      <c r="J45" s="107">
        <v>39417</v>
      </c>
      <c r="K45" s="108">
        <f t="shared" si="1"/>
        <v>63</v>
      </c>
      <c r="L45" s="34"/>
      <c r="T45" s="62"/>
    </row>
    <row r="46" spans="10:12" ht="12.75">
      <c r="J46" s="107">
        <v>39448</v>
      </c>
      <c r="K46" s="108">
        <f t="shared" si="1"/>
        <v>99</v>
      </c>
      <c r="L46" s="34"/>
    </row>
    <row r="47" spans="10:12" ht="12.75">
      <c r="J47" s="107">
        <v>39479</v>
      </c>
      <c r="K47" s="108">
        <f t="shared" si="1"/>
        <v>80</v>
      </c>
      <c r="L47" s="34"/>
    </row>
    <row r="48" spans="10:12" ht="12.75">
      <c r="J48" s="107">
        <v>39508</v>
      </c>
      <c r="K48" s="108">
        <f t="shared" si="1"/>
        <v>76</v>
      </c>
      <c r="L48" s="34"/>
    </row>
    <row r="49" spans="10:12" ht="12.75">
      <c r="J49" s="107">
        <v>39539</v>
      </c>
      <c r="K49" s="108">
        <f t="shared" si="1"/>
        <v>68</v>
      </c>
      <c r="L49" s="34"/>
    </row>
    <row r="50" spans="10:12" ht="12.75">
      <c r="J50" s="107">
        <v>39569</v>
      </c>
      <c r="K50" s="108">
        <f t="shared" si="1"/>
        <v>63</v>
      </c>
      <c r="L50" s="34"/>
    </row>
    <row r="51" spans="10:12" ht="12.75">
      <c r="J51" s="107">
        <v>39600</v>
      </c>
      <c r="K51" s="108">
        <f t="shared" si="1"/>
        <v>74</v>
      </c>
      <c r="L51" s="34"/>
    </row>
    <row r="52" spans="10:12" ht="12.75">
      <c r="J52" s="107">
        <v>39630</v>
      </c>
      <c r="K52" s="108">
        <f t="shared" si="1"/>
        <v>62</v>
      </c>
      <c r="L52" s="34"/>
    </row>
    <row r="53" spans="10:12" ht="12.75">
      <c r="J53" s="107">
        <v>39661</v>
      </c>
      <c r="K53" s="108">
        <f t="shared" si="1"/>
        <v>71</v>
      </c>
      <c r="L53" s="34"/>
    </row>
    <row r="54" spans="10:12" ht="12.75">
      <c r="J54" s="107">
        <v>39692</v>
      </c>
      <c r="K54" s="108">
        <f t="shared" si="1"/>
        <v>68</v>
      </c>
      <c r="L54" s="34"/>
    </row>
    <row r="55" spans="10:12" ht="12.75">
      <c r="J55" s="107">
        <v>39722</v>
      </c>
      <c r="K55" s="108">
        <f t="shared" si="1"/>
        <v>76</v>
      </c>
      <c r="L55" s="34"/>
    </row>
    <row r="56" spans="10:12" ht="12.75">
      <c r="J56" s="107">
        <v>39753</v>
      </c>
      <c r="K56" s="108">
        <f t="shared" si="1"/>
        <v>64</v>
      </c>
      <c r="L56" s="34"/>
    </row>
    <row r="57" spans="10:12" ht="12.75">
      <c r="J57" s="107">
        <v>39783</v>
      </c>
      <c r="K57" s="108">
        <f t="shared" si="1"/>
        <v>62</v>
      </c>
      <c r="L57" s="34"/>
    </row>
    <row r="58" spans="10:12" ht="12.75">
      <c r="J58" s="107">
        <v>39814</v>
      </c>
      <c r="K58" s="108">
        <v>66</v>
      </c>
      <c r="L58" s="34"/>
    </row>
    <row r="59" spans="10:12" ht="12.75">
      <c r="J59" s="107">
        <v>39845</v>
      </c>
      <c r="K59" s="108">
        <v>73</v>
      </c>
      <c r="L59" s="34"/>
    </row>
    <row r="60" spans="10:12" ht="12.75">
      <c r="J60" s="107">
        <v>39873</v>
      </c>
      <c r="K60" s="108">
        <v>91</v>
      </c>
      <c r="L60" s="34"/>
    </row>
    <row r="61" spans="10:12" ht="12.75">
      <c r="J61" s="107">
        <v>39904</v>
      </c>
      <c r="K61" s="108">
        <v>65</v>
      </c>
      <c r="L61" s="34"/>
    </row>
    <row r="62" spans="10:12" ht="12.75">
      <c r="J62" s="107">
        <v>39934</v>
      </c>
      <c r="K62" s="108">
        <v>62</v>
      </c>
      <c r="L62" s="34"/>
    </row>
    <row r="63" spans="10:12" ht="12.75">
      <c r="J63" s="107">
        <v>39965</v>
      </c>
      <c r="K63" s="108">
        <v>69</v>
      </c>
      <c r="L63" s="34"/>
    </row>
    <row r="64" spans="10:12" ht="12.75">
      <c r="J64" s="107">
        <v>39995</v>
      </c>
      <c r="K64" s="108">
        <v>80</v>
      </c>
      <c r="L64" s="34"/>
    </row>
    <row r="65" spans="10:12" ht="12.75">
      <c r="J65" s="107">
        <v>40026</v>
      </c>
      <c r="K65" s="108">
        <v>79</v>
      </c>
      <c r="L65" s="34"/>
    </row>
    <row r="66" spans="10:12" ht="12.75">
      <c r="J66" s="107">
        <v>40057</v>
      </c>
      <c r="K66" s="108" t="e">
        <f aca="true" t="shared" si="2" ref="K66:K126">VLOOKUP(DATE(1900,MONTH(J66),1),$A$6:$F$17,YEAR(J66)-2002,FALSE)</f>
        <v>#REF!</v>
      </c>
      <c r="L66" s="34"/>
    </row>
    <row r="67" spans="10:12" ht="12.75">
      <c r="J67" s="107">
        <v>40087</v>
      </c>
      <c r="K67" s="108" t="e">
        <f t="shared" si="2"/>
        <v>#REF!</v>
      </c>
      <c r="L67" s="34"/>
    </row>
    <row r="68" spans="10:12" ht="12.75">
      <c r="J68" s="107">
        <v>40118</v>
      </c>
      <c r="K68" s="108" t="e">
        <f t="shared" si="2"/>
        <v>#REF!</v>
      </c>
      <c r="L68" s="34"/>
    </row>
    <row r="69" spans="10:12" ht="12.75">
      <c r="J69" s="107">
        <v>40148</v>
      </c>
      <c r="K69" s="108" t="e">
        <f t="shared" si="2"/>
        <v>#REF!</v>
      </c>
      <c r="L69" s="34"/>
    </row>
    <row r="70" spans="10:11" ht="12.75">
      <c r="J70" s="107">
        <v>40149</v>
      </c>
      <c r="K70" s="108" t="e">
        <f t="shared" si="2"/>
        <v>#REF!</v>
      </c>
    </row>
    <row r="71" spans="10:11" ht="12.75">
      <c r="J71" s="107">
        <v>40150</v>
      </c>
      <c r="K71" s="108" t="e">
        <f t="shared" si="2"/>
        <v>#REF!</v>
      </c>
    </row>
    <row r="72" spans="10:11" ht="12.75">
      <c r="J72" s="107">
        <v>40151</v>
      </c>
      <c r="K72" s="108" t="e">
        <f t="shared" si="2"/>
        <v>#REF!</v>
      </c>
    </row>
    <row r="73" spans="10:11" ht="12.75">
      <c r="J73" s="107">
        <v>40152</v>
      </c>
      <c r="K73" s="108" t="e">
        <f t="shared" si="2"/>
        <v>#REF!</v>
      </c>
    </row>
    <row r="74" spans="10:11" ht="12.75">
      <c r="J74" s="107">
        <v>40153</v>
      </c>
      <c r="K74" s="108" t="e">
        <f t="shared" si="2"/>
        <v>#REF!</v>
      </c>
    </row>
    <row r="75" spans="10:11" ht="12.75">
      <c r="J75" s="107">
        <v>40154</v>
      </c>
      <c r="K75" s="108" t="e">
        <f t="shared" si="2"/>
        <v>#REF!</v>
      </c>
    </row>
    <row r="76" spans="10:11" ht="12.75">
      <c r="J76" s="107">
        <v>40155</v>
      </c>
      <c r="K76" s="108" t="e">
        <f t="shared" si="2"/>
        <v>#REF!</v>
      </c>
    </row>
    <row r="77" spans="10:11" ht="12.75">
      <c r="J77" s="107">
        <v>40156</v>
      </c>
      <c r="K77" s="108" t="e">
        <f t="shared" si="2"/>
        <v>#REF!</v>
      </c>
    </row>
    <row r="78" spans="10:11" ht="12.75">
      <c r="J78" s="107">
        <v>40157</v>
      </c>
      <c r="K78" s="108" t="e">
        <f t="shared" si="2"/>
        <v>#REF!</v>
      </c>
    </row>
    <row r="79" spans="10:11" ht="12.75">
      <c r="J79" s="107">
        <v>40158</v>
      </c>
      <c r="K79" s="108" t="e">
        <f t="shared" si="2"/>
        <v>#REF!</v>
      </c>
    </row>
    <row r="80" spans="10:11" ht="12.75">
      <c r="J80" s="107">
        <v>40159</v>
      </c>
      <c r="K80" s="108" t="e">
        <f t="shared" si="2"/>
        <v>#REF!</v>
      </c>
    </row>
    <row r="81" spans="10:11" ht="12.75">
      <c r="J81" s="107">
        <v>40160</v>
      </c>
      <c r="K81" s="108" t="e">
        <f t="shared" si="2"/>
        <v>#REF!</v>
      </c>
    </row>
    <row r="82" spans="10:11" ht="12.75">
      <c r="J82" s="107">
        <v>40161</v>
      </c>
      <c r="K82" s="108" t="e">
        <f t="shared" si="2"/>
        <v>#REF!</v>
      </c>
    </row>
    <row r="83" spans="10:11" ht="12.75">
      <c r="J83" s="107">
        <v>40162</v>
      </c>
      <c r="K83" s="108" t="e">
        <f t="shared" si="2"/>
        <v>#REF!</v>
      </c>
    </row>
    <row r="84" spans="10:11" ht="12.75">
      <c r="J84" s="107">
        <v>40163</v>
      </c>
      <c r="K84" s="108" t="e">
        <f t="shared" si="2"/>
        <v>#REF!</v>
      </c>
    </row>
    <row r="85" spans="10:11" ht="12.75">
      <c r="J85" s="107">
        <v>40164</v>
      </c>
      <c r="K85" s="108" t="e">
        <f t="shared" si="2"/>
        <v>#REF!</v>
      </c>
    </row>
    <row r="86" spans="10:11" ht="12.75">
      <c r="J86" s="107">
        <v>40165</v>
      </c>
      <c r="K86" s="108" t="e">
        <f t="shared" si="2"/>
        <v>#REF!</v>
      </c>
    </row>
    <row r="87" spans="10:11" ht="12.75">
      <c r="J87" s="107">
        <v>40166</v>
      </c>
      <c r="K87" s="108" t="e">
        <f t="shared" si="2"/>
        <v>#REF!</v>
      </c>
    </row>
    <row r="88" spans="10:11" ht="12.75">
      <c r="J88" s="107">
        <v>40167</v>
      </c>
      <c r="K88" s="108" t="e">
        <f t="shared" si="2"/>
        <v>#REF!</v>
      </c>
    </row>
    <row r="89" spans="10:11" ht="12.75">
      <c r="J89" s="107">
        <v>40168</v>
      </c>
      <c r="K89" s="108" t="e">
        <f t="shared" si="2"/>
        <v>#REF!</v>
      </c>
    </row>
    <row r="90" spans="10:11" ht="12.75">
      <c r="J90" s="107">
        <v>40169</v>
      </c>
      <c r="K90" s="108" t="e">
        <f t="shared" si="2"/>
        <v>#REF!</v>
      </c>
    </row>
    <row r="91" spans="10:11" ht="12.75">
      <c r="J91" s="107">
        <v>40170</v>
      </c>
      <c r="K91" s="108" t="e">
        <f t="shared" si="2"/>
        <v>#REF!</v>
      </c>
    </row>
    <row r="92" spans="10:11" ht="12.75">
      <c r="J92" s="107">
        <v>40171</v>
      </c>
      <c r="K92" s="108" t="e">
        <f t="shared" si="2"/>
        <v>#REF!</v>
      </c>
    </row>
    <row r="93" spans="10:11" ht="12.75">
      <c r="J93" s="107">
        <v>40172</v>
      </c>
      <c r="K93" s="108" t="e">
        <f t="shared" si="2"/>
        <v>#REF!</v>
      </c>
    </row>
    <row r="94" spans="10:11" ht="12.75">
      <c r="J94" s="107">
        <v>40173</v>
      </c>
      <c r="K94" s="108" t="e">
        <f t="shared" si="2"/>
        <v>#REF!</v>
      </c>
    </row>
    <row r="95" spans="10:11" ht="12.75">
      <c r="J95" s="107">
        <v>40174</v>
      </c>
      <c r="K95" s="108" t="e">
        <f t="shared" si="2"/>
        <v>#REF!</v>
      </c>
    </row>
    <row r="96" spans="10:11" ht="12.75">
      <c r="J96" s="107">
        <v>40175</v>
      </c>
      <c r="K96" s="108" t="e">
        <f t="shared" si="2"/>
        <v>#REF!</v>
      </c>
    </row>
    <row r="97" spans="10:11" ht="12.75">
      <c r="J97" s="107">
        <v>40176</v>
      </c>
      <c r="K97" s="108" t="e">
        <f t="shared" si="2"/>
        <v>#REF!</v>
      </c>
    </row>
    <row r="98" spans="10:11" ht="12.75">
      <c r="J98" s="107">
        <v>40177</v>
      </c>
      <c r="K98" s="108" t="e">
        <f t="shared" si="2"/>
        <v>#REF!</v>
      </c>
    </row>
    <row r="99" spans="10:11" ht="12.75">
      <c r="J99" s="107">
        <v>40178</v>
      </c>
      <c r="K99" s="108" t="e">
        <f t="shared" si="2"/>
        <v>#REF!</v>
      </c>
    </row>
    <row r="100" spans="10:11" ht="12.75">
      <c r="J100" s="107">
        <v>40179</v>
      </c>
      <c r="K100" s="108" t="e">
        <f t="shared" si="2"/>
        <v>#REF!</v>
      </c>
    </row>
    <row r="101" spans="10:11" ht="12.75">
      <c r="J101" s="107">
        <v>40180</v>
      </c>
      <c r="K101" s="108" t="e">
        <f t="shared" si="2"/>
        <v>#REF!</v>
      </c>
    </row>
    <row r="102" spans="10:11" ht="12.75">
      <c r="J102" s="107">
        <v>40181</v>
      </c>
      <c r="K102" s="108" t="e">
        <f t="shared" si="2"/>
        <v>#REF!</v>
      </c>
    </row>
    <row r="103" spans="10:11" ht="12.75">
      <c r="J103" s="107">
        <v>40182</v>
      </c>
      <c r="K103" s="108" t="e">
        <f t="shared" si="2"/>
        <v>#REF!</v>
      </c>
    </row>
    <row r="104" spans="10:11" ht="12.75">
      <c r="J104" s="107">
        <v>40183</v>
      </c>
      <c r="K104" s="108" t="e">
        <f t="shared" si="2"/>
        <v>#REF!</v>
      </c>
    </row>
    <row r="105" spans="10:11" ht="12.75">
      <c r="J105" s="107">
        <v>40184</v>
      </c>
      <c r="K105" s="108" t="e">
        <f t="shared" si="2"/>
        <v>#REF!</v>
      </c>
    </row>
    <row r="106" spans="10:11" ht="12.75">
      <c r="J106" s="107">
        <v>40185</v>
      </c>
      <c r="K106" s="108" t="e">
        <f t="shared" si="2"/>
        <v>#REF!</v>
      </c>
    </row>
    <row r="107" spans="10:11" ht="12.75">
      <c r="J107" s="107">
        <v>40186</v>
      </c>
      <c r="K107" s="108" t="e">
        <f t="shared" si="2"/>
        <v>#REF!</v>
      </c>
    </row>
    <row r="108" spans="10:11" ht="12.75">
      <c r="J108" s="107">
        <v>40187</v>
      </c>
      <c r="K108" s="108" t="e">
        <f t="shared" si="2"/>
        <v>#REF!</v>
      </c>
    </row>
    <row r="109" spans="10:11" ht="12.75">
      <c r="J109" s="107">
        <v>40188</v>
      </c>
      <c r="K109" s="108" t="e">
        <f t="shared" si="2"/>
        <v>#REF!</v>
      </c>
    </row>
    <row r="110" spans="10:11" ht="12.75">
      <c r="J110" s="107">
        <v>40189</v>
      </c>
      <c r="K110" s="108" t="e">
        <f t="shared" si="2"/>
        <v>#REF!</v>
      </c>
    </row>
    <row r="111" spans="10:11" ht="12.75">
      <c r="J111" s="107">
        <v>40190</v>
      </c>
      <c r="K111" s="108" t="e">
        <f t="shared" si="2"/>
        <v>#REF!</v>
      </c>
    </row>
    <row r="112" spans="10:11" ht="12.75">
      <c r="J112" s="107">
        <v>40191</v>
      </c>
      <c r="K112" s="108" t="e">
        <f t="shared" si="2"/>
        <v>#REF!</v>
      </c>
    </row>
    <row r="113" spans="10:11" ht="12.75">
      <c r="J113" s="107">
        <v>40192</v>
      </c>
      <c r="K113" s="108" t="e">
        <f t="shared" si="2"/>
        <v>#REF!</v>
      </c>
    </row>
    <row r="114" spans="10:11" ht="12.75">
      <c r="J114" s="107">
        <v>40193</v>
      </c>
      <c r="K114" s="108" t="e">
        <f t="shared" si="2"/>
        <v>#REF!</v>
      </c>
    </row>
    <row r="115" spans="10:11" ht="12.75">
      <c r="J115" s="107">
        <v>40194</v>
      </c>
      <c r="K115" s="108" t="e">
        <f t="shared" si="2"/>
        <v>#REF!</v>
      </c>
    </row>
    <row r="116" spans="10:11" ht="12.75">
      <c r="J116" s="107">
        <v>40195</v>
      </c>
      <c r="K116" s="108" t="e">
        <f t="shared" si="2"/>
        <v>#REF!</v>
      </c>
    </row>
    <row r="117" spans="10:11" ht="12.75">
      <c r="J117" s="107">
        <v>40196</v>
      </c>
      <c r="K117" s="108" t="e">
        <f t="shared" si="2"/>
        <v>#REF!</v>
      </c>
    </row>
    <row r="118" spans="10:11" ht="12.75">
      <c r="J118" s="107">
        <v>40197</v>
      </c>
      <c r="K118" s="108" t="e">
        <f t="shared" si="2"/>
        <v>#REF!</v>
      </c>
    </row>
    <row r="119" spans="10:11" ht="12.75">
      <c r="J119" s="107">
        <v>40198</v>
      </c>
      <c r="K119" s="108" t="e">
        <f t="shared" si="2"/>
        <v>#REF!</v>
      </c>
    </row>
    <row r="120" spans="10:11" ht="12.75">
      <c r="J120" s="107">
        <v>40199</v>
      </c>
      <c r="K120" s="108" t="e">
        <f t="shared" si="2"/>
        <v>#REF!</v>
      </c>
    </row>
    <row r="121" spans="10:11" ht="12.75">
      <c r="J121" s="107">
        <v>40200</v>
      </c>
      <c r="K121" s="108" t="e">
        <f t="shared" si="2"/>
        <v>#REF!</v>
      </c>
    </row>
    <row r="122" spans="10:11" ht="12.75">
      <c r="J122" s="107">
        <v>40201</v>
      </c>
      <c r="K122" s="108" t="e">
        <f t="shared" si="2"/>
        <v>#REF!</v>
      </c>
    </row>
    <row r="123" spans="10:11" ht="12.75">
      <c r="J123" s="107">
        <v>40202</v>
      </c>
      <c r="K123" s="108" t="e">
        <f t="shared" si="2"/>
        <v>#REF!</v>
      </c>
    </row>
    <row r="124" spans="10:11" ht="12.75">
      <c r="J124" s="107">
        <v>40203</v>
      </c>
      <c r="K124" s="108" t="e">
        <f t="shared" si="2"/>
        <v>#REF!</v>
      </c>
    </row>
    <row r="125" spans="10:11" ht="12.75">
      <c r="J125" s="107">
        <v>40204</v>
      </c>
      <c r="K125" s="108" t="e">
        <f t="shared" si="2"/>
        <v>#REF!</v>
      </c>
    </row>
    <row r="126" spans="10:11" ht="12.75">
      <c r="J126" s="107">
        <v>40205</v>
      </c>
      <c r="K126" s="108" t="e">
        <f t="shared" si="2"/>
        <v>#REF!</v>
      </c>
    </row>
    <row r="127" spans="10:11" ht="12.75">
      <c r="J127" s="107">
        <v>40206</v>
      </c>
      <c r="K127" s="108" t="e">
        <f aca="true" t="shared" si="3" ref="K127:K137">VLOOKUP(DATE(1900,MONTH(J127),1),$A$6:$F$17,YEAR(J127)-2002,FALSE)</f>
        <v>#REF!</v>
      </c>
    </row>
    <row r="128" spans="10:11" ht="12.75">
      <c r="J128" s="107">
        <v>40207</v>
      </c>
      <c r="K128" s="108" t="e">
        <f t="shared" si="3"/>
        <v>#REF!</v>
      </c>
    </row>
    <row r="129" spans="10:11" ht="12.75">
      <c r="J129" s="107">
        <v>40208</v>
      </c>
      <c r="K129" s="108" t="e">
        <f t="shared" si="3"/>
        <v>#REF!</v>
      </c>
    </row>
    <row r="130" spans="10:11" ht="12.75">
      <c r="J130" s="107">
        <v>40209</v>
      </c>
      <c r="K130" s="108" t="e">
        <f t="shared" si="3"/>
        <v>#REF!</v>
      </c>
    </row>
    <row r="131" spans="10:11" ht="12.75">
      <c r="J131" s="107">
        <v>40210</v>
      </c>
      <c r="K131" s="108" t="e">
        <f t="shared" si="3"/>
        <v>#REF!</v>
      </c>
    </row>
    <row r="132" spans="10:11" ht="12.75">
      <c r="J132" s="107">
        <v>40211</v>
      </c>
      <c r="K132" s="108" t="e">
        <f t="shared" si="3"/>
        <v>#REF!</v>
      </c>
    </row>
    <row r="133" spans="10:11" ht="12.75">
      <c r="J133" s="107">
        <v>40212</v>
      </c>
      <c r="K133" s="108" t="e">
        <f t="shared" si="3"/>
        <v>#REF!</v>
      </c>
    </row>
    <row r="134" spans="10:11" ht="12.75">
      <c r="J134" s="107">
        <v>40213</v>
      </c>
      <c r="K134" s="108" t="e">
        <f t="shared" si="3"/>
        <v>#REF!</v>
      </c>
    </row>
    <row r="135" spans="10:11" ht="12.75">
      <c r="J135" s="107">
        <v>40214</v>
      </c>
      <c r="K135" s="108" t="e">
        <f t="shared" si="3"/>
        <v>#REF!</v>
      </c>
    </row>
    <row r="136" spans="10:11" ht="12.75">
      <c r="J136" s="107">
        <v>40215</v>
      </c>
      <c r="K136" s="108" t="e">
        <f t="shared" si="3"/>
        <v>#REF!</v>
      </c>
    </row>
    <row r="137" spans="10:11" ht="12.75">
      <c r="J137" s="107">
        <v>40216</v>
      </c>
      <c r="K137" s="108" t="e">
        <f t="shared" si="3"/>
        <v>#REF!</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view="pageBreakPreview" zoomScaleSheetLayoutView="100" workbookViewId="0" topLeftCell="A25">
      <selection activeCell="C3" sqref="C1:C16384"/>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9.140625" style="245" customWidth="1"/>
    <col min="14" max="16384" width="9.140625" style="15" customWidth="1"/>
  </cols>
  <sheetData>
    <row r="1" spans="1:13" s="240" customFormat="1" ht="18.75">
      <c r="A1" s="487" t="s">
        <v>167</v>
      </c>
      <c r="B1" s="488"/>
      <c r="C1" s="488"/>
      <c r="D1" s="488"/>
      <c r="E1" s="488"/>
      <c r="F1" s="488"/>
      <c r="G1" s="488"/>
      <c r="H1" s="488"/>
      <c r="I1" s="488"/>
      <c r="J1" s="488"/>
      <c r="K1" s="488"/>
      <c r="L1" s="489"/>
      <c r="M1" s="239"/>
    </row>
    <row r="2" spans="1:13" s="240" customFormat="1" ht="16.5" customHeight="1">
      <c r="A2" s="490" t="str">
        <f>LOWER(Nastavení!B1)</f>
        <v>srpen 2009</v>
      </c>
      <c r="B2" s="491"/>
      <c r="C2" s="491"/>
      <c r="D2" s="491"/>
      <c r="E2" s="491"/>
      <c r="F2" s="491"/>
      <c r="G2" s="491"/>
      <c r="H2" s="491"/>
      <c r="I2" s="491"/>
      <c r="J2" s="491"/>
      <c r="K2" s="491"/>
      <c r="L2" s="492"/>
      <c r="M2" s="239"/>
    </row>
    <row r="3" spans="1:13" s="244" customFormat="1" ht="10.5">
      <c r="A3" s="241"/>
      <c r="B3" s="242"/>
      <c r="C3" s="242"/>
      <c r="D3" s="242"/>
      <c r="E3" s="242"/>
      <c r="F3" s="242"/>
      <c r="G3" s="242"/>
      <c r="H3" s="242"/>
      <c r="I3" s="242"/>
      <c r="J3" s="242"/>
      <c r="K3" s="242"/>
      <c r="L3" s="181" t="s">
        <v>168</v>
      </c>
      <c r="M3" s="243"/>
    </row>
    <row r="4" spans="1:12" ht="96.75" customHeight="1">
      <c r="A4" s="355" t="s">
        <v>0</v>
      </c>
      <c r="B4" s="57" t="str">
        <f>CONCATENATE("Počet cizinců s žalobou bez odkladného účinku k ",DAY(Nastavení!B2),".",MONTH(Nastavení!B3),".",YEAR(Nastavení!B2),"*")</f>
        <v>Počet cizinců s žalobou bez odkladného účinku k 1.8.2009*</v>
      </c>
      <c r="C4" s="58" t="s">
        <v>169</v>
      </c>
      <c r="D4" s="58" t="s">
        <v>170</v>
      </c>
      <c r="E4" s="58" t="s">
        <v>171</v>
      </c>
      <c r="F4" s="58" t="s">
        <v>172</v>
      </c>
      <c r="G4" s="58" t="s">
        <v>50</v>
      </c>
      <c r="H4" s="58" t="s">
        <v>173</v>
      </c>
      <c r="I4" s="58" t="s">
        <v>174</v>
      </c>
      <c r="J4" s="58" t="s">
        <v>175</v>
      </c>
      <c r="K4" s="58" t="s">
        <v>176</v>
      </c>
      <c r="L4" s="58" t="str">
        <f>CONCATENATE("Počet cizinců s žalobou bez odkladného účinku k ",DAY(Nastavení!B3),".",MONTH(Nastavení!B3),".",YEAR(Nastavení!B3),"*")</f>
        <v>Počet cizinců s žalobou bez odkladného účinku k 31.8.2009*</v>
      </c>
    </row>
    <row r="5" spans="1:14" s="252" customFormat="1" ht="12">
      <c r="A5" s="246" t="s">
        <v>1</v>
      </c>
      <c r="B5" s="247">
        <v>48</v>
      </c>
      <c r="C5" s="248">
        <v>2</v>
      </c>
      <c r="D5" s="249">
        <v>0</v>
      </c>
      <c r="E5" s="249">
        <v>1</v>
      </c>
      <c r="F5" s="249">
        <v>0</v>
      </c>
      <c r="G5" s="249">
        <v>0</v>
      </c>
      <c r="H5" s="249">
        <v>2</v>
      </c>
      <c r="I5" s="249">
        <v>3</v>
      </c>
      <c r="J5" s="249">
        <v>1</v>
      </c>
      <c r="K5" s="249">
        <v>0</v>
      </c>
      <c r="L5" s="250">
        <v>49</v>
      </c>
      <c r="M5" s="251">
        <f aca="true" t="shared" si="0" ref="M5:M55">B5+C5-J5-L5+D5</f>
        <v>0</v>
      </c>
      <c r="N5" s="373"/>
    </row>
    <row r="6" spans="1:14" s="252" customFormat="1" ht="12">
      <c r="A6" s="246" t="s">
        <v>38</v>
      </c>
      <c r="B6" s="248">
        <v>0</v>
      </c>
      <c r="C6" s="248">
        <v>0</v>
      </c>
      <c r="D6" s="249">
        <v>0</v>
      </c>
      <c r="E6" s="249">
        <v>0</v>
      </c>
      <c r="F6" s="249">
        <v>0</v>
      </c>
      <c r="G6" s="249">
        <v>0</v>
      </c>
      <c r="H6" s="249">
        <v>0</v>
      </c>
      <c r="I6" s="249">
        <v>0</v>
      </c>
      <c r="J6" s="249">
        <v>0</v>
      </c>
      <c r="K6" s="249">
        <v>1</v>
      </c>
      <c r="L6" s="250">
        <v>0</v>
      </c>
      <c r="M6" s="251">
        <f t="shared" si="0"/>
        <v>0</v>
      </c>
      <c r="N6" s="373"/>
    </row>
    <row r="7" spans="1:14" s="252" customFormat="1" ht="12">
      <c r="A7" s="246" t="s">
        <v>178</v>
      </c>
      <c r="B7" s="248">
        <v>1</v>
      </c>
      <c r="C7" s="248">
        <v>0</v>
      </c>
      <c r="D7" s="249">
        <v>0</v>
      </c>
      <c r="E7" s="249">
        <v>0</v>
      </c>
      <c r="F7" s="249">
        <v>0</v>
      </c>
      <c r="G7" s="249">
        <v>0</v>
      </c>
      <c r="H7" s="249">
        <v>0</v>
      </c>
      <c r="I7" s="249">
        <v>0</v>
      </c>
      <c r="J7" s="249">
        <v>0</v>
      </c>
      <c r="K7" s="249">
        <v>0</v>
      </c>
      <c r="L7" s="250">
        <v>1</v>
      </c>
      <c r="M7" s="251">
        <f t="shared" si="0"/>
        <v>0</v>
      </c>
      <c r="N7" s="373"/>
    </row>
    <row r="8" spans="1:14" s="252" customFormat="1" ht="12">
      <c r="A8" s="246" t="s">
        <v>156</v>
      </c>
      <c r="B8" s="248">
        <v>7</v>
      </c>
      <c r="C8" s="248">
        <v>0</v>
      </c>
      <c r="D8" s="249">
        <v>0</v>
      </c>
      <c r="E8" s="249">
        <v>0</v>
      </c>
      <c r="F8" s="249">
        <v>0</v>
      </c>
      <c r="G8" s="249">
        <v>1</v>
      </c>
      <c r="H8" s="249">
        <v>0</v>
      </c>
      <c r="I8" s="249">
        <v>1</v>
      </c>
      <c r="J8" s="249">
        <v>0</v>
      </c>
      <c r="K8" s="249">
        <v>0</v>
      </c>
      <c r="L8" s="250">
        <v>7</v>
      </c>
      <c r="M8" s="251">
        <f t="shared" si="0"/>
        <v>0</v>
      </c>
      <c r="N8" s="373"/>
    </row>
    <row r="9" spans="1:14" s="252" customFormat="1" ht="12">
      <c r="A9" s="246" t="s">
        <v>2</v>
      </c>
      <c r="B9" s="248">
        <v>4</v>
      </c>
      <c r="C9" s="248">
        <v>0</v>
      </c>
      <c r="D9" s="249">
        <v>0</v>
      </c>
      <c r="E9" s="249">
        <v>0</v>
      </c>
      <c r="F9" s="249">
        <v>0</v>
      </c>
      <c r="G9" s="249">
        <v>0</v>
      </c>
      <c r="H9" s="249">
        <v>0</v>
      </c>
      <c r="I9" s="249">
        <v>0</v>
      </c>
      <c r="J9" s="249">
        <v>0</v>
      </c>
      <c r="K9" s="249">
        <v>0</v>
      </c>
      <c r="L9" s="250">
        <v>4</v>
      </c>
      <c r="M9" s="251">
        <f t="shared" si="0"/>
        <v>0</v>
      </c>
      <c r="N9" s="373"/>
    </row>
    <row r="10" spans="1:14" s="252" customFormat="1" ht="12">
      <c r="A10" s="246" t="s">
        <v>3</v>
      </c>
      <c r="B10" s="248">
        <v>7</v>
      </c>
      <c r="C10" s="248">
        <v>1</v>
      </c>
      <c r="D10" s="249">
        <v>0</v>
      </c>
      <c r="E10" s="249">
        <v>0</v>
      </c>
      <c r="F10" s="249">
        <v>0</v>
      </c>
      <c r="G10" s="249">
        <v>0</v>
      </c>
      <c r="H10" s="249">
        <v>0</v>
      </c>
      <c r="I10" s="249">
        <v>0</v>
      </c>
      <c r="J10" s="249">
        <v>0</v>
      </c>
      <c r="K10" s="249">
        <v>0</v>
      </c>
      <c r="L10" s="250">
        <v>8</v>
      </c>
      <c r="M10" s="251">
        <f t="shared" si="0"/>
        <v>0</v>
      </c>
      <c r="N10" s="373"/>
    </row>
    <row r="11" spans="1:14" s="252" customFormat="1" ht="12">
      <c r="A11" s="246" t="s">
        <v>4</v>
      </c>
      <c r="B11" s="248">
        <v>26</v>
      </c>
      <c r="C11" s="248">
        <v>0</v>
      </c>
      <c r="D11" s="249">
        <v>0</v>
      </c>
      <c r="E11" s="249">
        <v>0</v>
      </c>
      <c r="F11" s="249">
        <v>0</v>
      </c>
      <c r="G11" s="249">
        <v>1</v>
      </c>
      <c r="H11" s="249">
        <v>0</v>
      </c>
      <c r="I11" s="249">
        <v>1</v>
      </c>
      <c r="J11" s="249">
        <v>5</v>
      </c>
      <c r="K11" s="249">
        <v>5</v>
      </c>
      <c r="L11" s="250">
        <v>21</v>
      </c>
      <c r="M11" s="251">
        <f t="shared" si="0"/>
        <v>0</v>
      </c>
      <c r="N11" s="373"/>
    </row>
    <row r="12" spans="1:14" s="252" customFormat="1" ht="12">
      <c r="A12" s="246" t="s">
        <v>179</v>
      </c>
      <c r="B12" s="248">
        <v>1</v>
      </c>
      <c r="C12" s="248">
        <v>0</v>
      </c>
      <c r="D12" s="249">
        <v>0</v>
      </c>
      <c r="E12" s="249">
        <v>0</v>
      </c>
      <c r="F12" s="249">
        <v>0</v>
      </c>
      <c r="G12" s="249">
        <v>0</v>
      </c>
      <c r="H12" s="249">
        <v>0</v>
      </c>
      <c r="I12" s="249">
        <v>0</v>
      </c>
      <c r="J12" s="249">
        <v>0</v>
      </c>
      <c r="K12" s="249">
        <v>0</v>
      </c>
      <c r="L12" s="250">
        <v>1</v>
      </c>
      <c r="M12" s="251">
        <f t="shared" si="0"/>
        <v>0</v>
      </c>
      <c r="N12" s="373"/>
    </row>
    <row r="13" spans="1:14" s="252" customFormat="1" ht="12">
      <c r="A13" s="246" t="s">
        <v>107</v>
      </c>
      <c r="B13" s="248">
        <v>6</v>
      </c>
      <c r="C13" s="248">
        <v>0</v>
      </c>
      <c r="D13" s="249">
        <v>0</v>
      </c>
      <c r="E13" s="249">
        <v>0</v>
      </c>
      <c r="F13" s="249">
        <v>0</v>
      </c>
      <c r="G13" s="249">
        <v>0</v>
      </c>
      <c r="H13" s="249">
        <v>0</v>
      </c>
      <c r="I13" s="249">
        <v>0</v>
      </c>
      <c r="J13" s="249">
        <v>0</v>
      </c>
      <c r="K13" s="249">
        <v>0</v>
      </c>
      <c r="L13" s="250">
        <v>6</v>
      </c>
      <c r="M13" s="251">
        <f t="shared" si="0"/>
        <v>0</v>
      </c>
      <c r="N13" s="373"/>
    </row>
    <row r="14" spans="1:14" s="252" customFormat="1" ht="12">
      <c r="A14" s="246" t="s">
        <v>5</v>
      </c>
      <c r="B14" s="248">
        <v>128</v>
      </c>
      <c r="C14" s="248">
        <v>3</v>
      </c>
      <c r="D14" s="249">
        <v>0</v>
      </c>
      <c r="E14" s="249">
        <v>5</v>
      </c>
      <c r="F14" s="249">
        <v>0</v>
      </c>
      <c r="G14" s="249">
        <v>1</v>
      </c>
      <c r="H14" s="249">
        <v>4</v>
      </c>
      <c r="I14" s="249">
        <v>10</v>
      </c>
      <c r="J14" s="249">
        <v>7</v>
      </c>
      <c r="K14" s="249">
        <v>3</v>
      </c>
      <c r="L14" s="250">
        <v>124</v>
      </c>
      <c r="M14" s="251">
        <f t="shared" si="0"/>
        <v>0</v>
      </c>
      <c r="N14" s="373"/>
    </row>
    <row r="15" spans="1:14" s="252" customFormat="1" ht="12">
      <c r="A15" s="253" t="s">
        <v>6</v>
      </c>
      <c r="B15" s="254">
        <v>228</v>
      </c>
      <c r="C15" s="255">
        <v>6</v>
      </c>
      <c r="D15" s="255">
        <v>0</v>
      </c>
      <c r="E15" s="255">
        <v>6</v>
      </c>
      <c r="F15" s="255">
        <v>0</v>
      </c>
      <c r="G15" s="255">
        <v>3</v>
      </c>
      <c r="H15" s="255">
        <v>6</v>
      </c>
      <c r="I15" s="255">
        <v>15</v>
      </c>
      <c r="J15" s="255">
        <v>13</v>
      </c>
      <c r="K15" s="255">
        <v>9</v>
      </c>
      <c r="L15" s="255">
        <v>221</v>
      </c>
      <c r="M15" s="251">
        <f t="shared" si="0"/>
        <v>0</v>
      </c>
      <c r="N15" s="373"/>
    </row>
    <row r="16" spans="1:14" s="252" customFormat="1" ht="12">
      <c r="A16" s="246" t="s">
        <v>26</v>
      </c>
      <c r="B16" s="248">
        <v>7</v>
      </c>
      <c r="C16" s="248">
        <v>0</v>
      </c>
      <c r="D16" s="249">
        <v>0</v>
      </c>
      <c r="E16" s="249">
        <v>0</v>
      </c>
      <c r="F16" s="249">
        <v>0</v>
      </c>
      <c r="G16" s="249">
        <v>0</v>
      </c>
      <c r="H16" s="249">
        <v>0</v>
      </c>
      <c r="I16" s="249">
        <v>0</v>
      </c>
      <c r="J16" s="249">
        <v>0</v>
      </c>
      <c r="K16" s="249">
        <v>0</v>
      </c>
      <c r="L16" s="250">
        <v>7</v>
      </c>
      <c r="M16" s="251">
        <f t="shared" si="0"/>
        <v>0</v>
      </c>
      <c r="N16" s="373"/>
    </row>
    <row r="17" spans="1:14" s="252" customFormat="1" ht="12">
      <c r="A17" s="246" t="s">
        <v>20</v>
      </c>
      <c r="B17" s="248">
        <v>14</v>
      </c>
      <c r="C17" s="248">
        <v>0</v>
      </c>
      <c r="D17" s="249">
        <v>0</v>
      </c>
      <c r="E17" s="249">
        <v>0</v>
      </c>
      <c r="F17" s="249">
        <v>0</v>
      </c>
      <c r="G17" s="249">
        <v>0</v>
      </c>
      <c r="H17" s="249">
        <v>0</v>
      </c>
      <c r="I17" s="249">
        <v>0</v>
      </c>
      <c r="J17" s="249">
        <v>1</v>
      </c>
      <c r="K17" s="249">
        <v>1</v>
      </c>
      <c r="L17" s="250">
        <v>13</v>
      </c>
      <c r="M17" s="251">
        <f t="shared" si="0"/>
        <v>0</v>
      </c>
      <c r="N17" s="373"/>
    </row>
    <row r="18" spans="1:14" s="252" customFormat="1" ht="12">
      <c r="A18" s="246" t="s">
        <v>43</v>
      </c>
      <c r="B18" s="248">
        <v>2</v>
      </c>
      <c r="C18" s="248">
        <v>0</v>
      </c>
      <c r="D18" s="249">
        <v>0</v>
      </c>
      <c r="E18" s="249">
        <v>0</v>
      </c>
      <c r="F18" s="249">
        <v>0</v>
      </c>
      <c r="G18" s="249">
        <v>0</v>
      </c>
      <c r="H18" s="249">
        <v>0</v>
      </c>
      <c r="I18" s="249">
        <v>0</v>
      </c>
      <c r="J18" s="249">
        <v>0</v>
      </c>
      <c r="K18" s="249">
        <v>0</v>
      </c>
      <c r="L18" s="250">
        <v>2</v>
      </c>
      <c r="M18" s="251">
        <f t="shared" si="0"/>
        <v>0</v>
      </c>
      <c r="N18" s="373"/>
    </row>
    <row r="19" spans="1:14" s="252" customFormat="1" ht="12">
      <c r="A19" s="246" t="s">
        <v>39</v>
      </c>
      <c r="B19" s="248">
        <v>6</v>
      </c>
      <c r="C19" s="248">
        <v>0</v>
      </c>
      <c r="D19" s="249">
        <v>0</v>
      </c>
      <c r="E19" s="249">
        <v>0</v>
      </c>
      <c r="F19" s="249">
        <v>1</v>
      </c>
      <c r="G19" s="249">
        <v>0</v>
      </c>
      <c r="H19" s="249">
        <v>0</v>
      </c>
      <c r="I19" s="249">
        <v>1</v>
      </c>
      <c r="J19" s="249">
        <v>1</v>
      </c>
      <c r="K19" s="249">
        <v>1</v>
      </c>
      <c r="L19" s="250">
        <v>5</v>
      </c>
      <c r="M19" s="251">
        <f t="shared" si="0"/>
        <v>0</v>
      </c>
      <c r="N19" s="373"/>
    </row>
    <row r="20" spans="1:14" s="252" customFormat="1" ht="12">
      <c r="A20" s="246" t="s">
        <v>17</v>
      </c>
      <c r="B20" s="248">
        <v>15</v>
      </c>
      <c r="C20" s="248">
        <v>0</v>
      </c>
      <c r="D20" s="249">
        <v>0</v>
      </c>
      <c r="E20" s="249">
        <v>0</v>
      </c>
      <c r="F20" s="249">
        <v>0</v>
      </c>
      <c r="G20" s="249">
        <v>0</v>
      </c>
      <c r="H20" s="249">
        <v>0</v>
      </c>
      <c r="I20" s="249">
        <v>0</v>
      </c>
      <c r="J20" s="249">
        <v>0</v>
      </c>
      <c r="K20" s="249">
        <v>0</v>
      </c>
      <c r="L20" s="250">
        <v>15</v>
      </c>
      <c r="M20" s="251">
        <f t="shared" si="0"/>
        <v>0</v>
      </c>
      <c r="N20" s="373"/>
    </row>
    <row r="21" spans="1:14" s="252" customFormat="1" ht="12">
      <c r="A21" s="246" t="s">
        <v>25</v>
      </c>
      <c r="B21" s="248">
        <v>2</v>
      </c>
      <c r="C21" s="248">
        <v>0</v>
      </c>
      <c r="D21" s="249">
        <v>0</v>
      </c>
      <c r="E21" s="249">
        <v>0</v>
      </c>
      <c r="F21" s="249">
        <v>0</v>
      </c>
      <c r="G21" s="249">
        <v>0</v>
      </c>
      <c r="H21" s="249">
        <v>0</v>
      </c>
      <c r="I21" s="249">
        <v>0</v>
      </c>
      <c r="J21" s="249">
        <v>0</v>
      </c>
      <c r="K21" s="249">
        <v>0</v>
      </c>
      <c r="L21" s="250">
        <v>2</v>
      </c>
      <c r="M21" s="251">
        <f t="shared" si="0"/>
        <v>0</v>
      </c>
      <c r="N21" s="373"/>
    </row>
    <row r="22" spans="1:14" s="252" customFormat="1" ht="12">
      <c r="A22" s="246" t="s">
        <v>180</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113</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15</v>
      </c>
      <c r="B25" s="248">
        <v>41</v>
      </c>
      <c r="C25" s="248">
        <v>0</v>
      </c>
      <c r="D25" s="249">
        <v>0</v>
      </c>
      <c r="E25" s="249">
        <v>0</v>
      </c>
      <c r="F25" s="249">
        <v>0</v>
      </c>
      <c r="G25" s="249">
        <v>0</v>
      </c>
      <c r="H25" s="249">
        <v>0</v>
      </c>
      <c r="I25" s="249">
        <v>0</v>
      </c>
      <c r="J25" s="249">
        <v>0</v>
      </c>
      <c r="K25" s="249">
        <v>0</v>
      </c>
      <c r="L25" s="250">
        <v>41</v>
      </c>
      <c r="M25" s="251">
        <f t="shared" si="0"/>
        <v>0</v>
      </c>
      <c r="N25" s="373"/>
    </row>
    <row r="26" spans="1:14" s="252" customFormat="1" ht="12">
      <c r="A26" s="246" t="s">
        <v>48</v>
      </c>
      <c r="B26" s="248">
        <v>26</v>
      </c>
      <c r="C26" s="248">
        <v>0</v>
      </c>
      <c r="D26" s="249">
        <v>0</v>
      </c>
      <c r="E26" s="249">
        <v>2</v>
      </c>
      <c r="F26" s="249">
        <v>0</v>
      </c>
      <c r="G26" s="249">
        <v>0</v>
      </c>
      <c r="H26" s="249">
        <v>0</v>
      </c>
      <c r="I26" s="249">
        <v>2</v>
      </c>
      <c r="J26" s="249">
        <v>1</v>
      </c>
      <c r="K26" s="249">
        <v>0</v>
      </c>
      <c r="L26" s="250">
        <v>25</v>
      </c>
      <c r="M26" s="251">
        <f t="shared" si="0"/>
        <v>0</v>
      </c>
      <c r="N26" s="373"/>
    </row>
    <row r="27" spans="1:14" s="252" customFormat="1" ht="12">
      <c r="A27" s="246" t="s">
        <v>36</v>
      </c>
      <c r="B27" s="248">
        <v>99</v>
      </c>
      <c r="C27" s="248">
        <v>8</v>
      </c>
      <c r="D27" s="249">
        <v>0</v>
      </c>
      <c r="E27" s="249">
        <v>2</v>
      </c>
      <c r="F27" s="249">
        <v>1</v>
      </c>
      <c r="G27" s="249">
        <v>1</v>
      </c>
      <c r="H27" s="249">
        <v>0</v>
      </c>
      <c r="I27" s="249">
        <v>4</v>
      </c>
      <c r="J27" s="249">
        <v>1</v>
      </c>
      <c r="K27" s="249">
        <v>3</v>
      </c>
      <c r="L27" s="250">
        <v>106</v>
      </c>
      <c r="M27" s="251">
        <f t="shared" si="0"/>
        <v>0</v>
      </c>
      <c r="N27" s="373"/>
    </row>
    <row r="28" spans="1:14" s="252" customFormat="1" ht="12">
      <c r="A28" s="246" t="s">
        <v>181</v>
      </c>
      <c r="B28" s="248">
        <v>1</v>
      </c>
      <c r="C28" s="248">
        <v>0</v>
      </c>
      <c r="D28" s="249">
        <v>0</v>
      </c>
      <c r="E28" s="249">
        <v>0</v>
      </c>
      <c r="F28" s="249">
        <v>0</v>
      </c>
      <c r="G28" s="249">
        <v>1</v>
      </c>
      <c r="H28" s="249">
        <v>0</v>
      </c>
      <c r="I28" s="249">
        <v>1</v>
      </c>
      <c r="J28" s="249">
        <v>0</v>
      </c>
      <c r="K28" s="249">
        <v>0</v>
      </c>
      <c r="L28" s="250">
        <v>1</v>
      </c>
      <c r="M28" s="251">
        <f t="shared" si="0"/>
        <v>0</v>
      </c>
      <c r="N28" s="373"/>
    </row>
    <row r="29" spans="1:14" s="252" customFormat="1" ht="12">
      <c r="A29" s="246" t="s">
        <v>21</v>
      </c>
      <c r="B29" s="248">
        <v>2</v>
      </c>
      <c r="C29" s="248">
        <v>0</v>
      </c>
      <c r="D29" s="249">
        <v>0</v>
      </c>
      <c r="E29" s="249">
        <v>0</v>
      </c>
      <c r="F29" s="249">
        <v>0</v>
      </c>
      <c r="G29" s="249">
        <v>0</v>
      </c>
      <c r="H29" s="249">
        <v>0</v>
      </c>
      <c r="I29" s="249">
        <v>0</v>
      </c>
      <c r="J29" s="249">
        <v>0</v>
      </c>
      <c r="K29" s="249">
        <v>0</v>
      </c>
      <c r="L29" s="250">
        <v>2</v>
      </c>
      <c r="M29" s="251">
        <f t="shared" si="0"/>
        <v>0</v>
      </c>
      <c r="N29" s="373"/>
    </row>
    <row r="30" spans="1:14" s="252" customFormat="1" ht="12">
      <c r="A30" s="246" t="s">
        <v>24</v>
      </c>
      <c r="B30" s="248">
        <v>7</v>
      </c>
      <c r="C30" s="248">
        <v>1</v>
      </c>
      <c r="D30" s="249">
        <v>0</v>
      </c>
      <c r="E30" s="249">
        <v>0</v>
      </c>
      <c r="F30" s="249">
        <v>0</v>
      </c>
      <c r="G30" s="249">
        <v>0</v>
      </c>
      <c r="H30" s="249">
        <v>0</v>
      </c>
      <c r="I30" s="249">
        <v>0</v>
      </c>
      <c r="J30" s="249">
        <v>0</v>
      </c>
      <c r="K30" s="249">
        <v>0</v>
      </c>
      <c r="L30" s="250">
        <v>8</v>
      </c>
      <c r="M30" s="251">
        <f t="shared" si="0"/>
        <v>0</v>
      </c>
      <c r="N30" s="373"/>
    </row>
    <row r="31" spans="1:14" s="252" customFormat="1" ht="12">
      <c r="A31" s="246" t="s">
        <v>108</v>
      </c>
      <c r="B31" s="248">
        <v>18</v>
      </c>
      <c r="C31" s="248">
        <v>1</v>
      </c>
      <c r="D31" s="249">
        <v>0</v>
      </c>
      <c r="E31" s="249">
        <v>0</v>
      </c>
      <c r="F31" s="249">
        <v>0</v>
      </c>
      <c r="G31" s="249">
        <v>0</v>
      </c>
      <c r="H31" s="249">
        <v>2</v>
      </c>
      <c r="I31" s="249">
        <v>2</v>
      </c>
      <c r="J31" s="249">
        <v>2</v>
      </c>
      <c r="K31" s="249">
        <v>0</v>
      </c>
      <c r="L31" s="250">
        <v>17</v>
      </c>
      <c r="M31" s="251">
        <f t="shared" si="0"/>
        <v>0</v>
      </c>
      <c r="N31" s="373"/>
    </row>
    <row r="32" spans="1:14" s="252" customFormat="1" ht="12">
      <c r="A32" s="246" t="s">
        <v>42</v>
      </c>
      <c r="B32" s="248">
        <v>17</v>
      </c>
      <c r="C32" s="248">
        <v>2</v>
      </c>
      <c r="D32" s="249">
        <v>0</v>
      </c>
      <c r="E32" s="249">
        <v>0</v>
      </c>
      <c r="F32" s="249">
        <v>0</v>
      </c>
      <c r="G32" s="249">
        <v>1</v>
      </c>
      <c r="H32" s="249">
        <v>0</v>
      </c>
      <c r="I32" s="249">
        <v>1</v>
      </c>
      <c r="J32" s="249">
        <v>0</v>
      </c>
      <c r="K32" s="249">
        <v>0</v>
      </c>
      <c r="L32" s="250">
        <v>19</v>
      </c>
      <c r="M32" s="251">
        <f t="shared" si="0"/>
        <v>0</v>
      </c>
      <c r="N32" s="373"/>
    </row>
    <row r="33" spans="1:14" s="252" customFormat="1" ht="12">
      <c r="A33" s="246" t="s">
        <v>47</v>
      </c>
      <c r="B33" s="248">
        <v>8</v>
      </c>
      <c r="C33" s="248">
        <v>0</v>
      </c>
      <c r="D33" s="249">
        <v>0</v>
      </c>
      <c r="E33" s="249">
        <v>0</v>
      </c>
      <c r="F33" s="249">
        <v>0</v>
      </c>
      <c r="G33" s="249">
        <v>0</v>
      </c>
      <c r="H33" s="249">
        <v>1</v>
      </c>
      <c r="I33" s="249">
        <v>1</v>
      </c>
      <c r="J33" s="249">
        <v>0</v>
      </c>
      <c r="K33" s="249">
        <v>0</v>
      </c>
      <c r="L33" s="250">
        <v>8</v>
      </c>
      <c r="M33" s="251">
        <f t="shared" si="0"/>
        <v>0</v>
      </c>
      <c r="N33" s="373"/>
    </row>
    <row r="34" spans="1:14" s="252" customFormat="1" ht="12">
      <c r="A34" s="246" t="s">
        <v>19</v>
      </c>
      <c r="B34" s="248">
        <v>27</v>
      </c>
      <c r="C34" s="248">
        <v>4</v>
      </c>
      <c r="D34" s="249">
        <v>0</v>
      </c>
      <c r="E34" s="249">
        <v>0</v>
      </c>
      <c r="F34" s="249">
        <v>0</v>
      </c>
      <c r="G34" s="249">
        <v>1</v>
      </c>
      <c r="H34" s="249">
        <v>0</v>
      </c>
      <c r="I34" s="249">
        <v>1</v>
      </c>
      <c r="J34" s="249">
        <v>0</v>
      </c>
      <c r="K34" s="249">
        <v>0</v>
      </c>
      <c r="L34" s="250">
        <v>31</v>
      </c>
      <c r="M34" s="251">
        <f t="shared" si="0"/>
        <v>0</v>
      </c>
      <c r="N34" s="373"/>
    </row>
    <row r="35" spans="1:14" s="252" customFormat="1" ht="12">
      <c r="A35" s="253" t="s">
        <v>27</v>
      </c>
      <c r="B35" s="254">
        <v>297</v>
      </c>
      <c r="C35" s="255">
        <v>16</v>
      </c>
      <c r="D35" s="255">
        <v>0</v>
      </c>
      <c r="E35" s="255">
        <v>4</v>
      </c>
      <c r="F35" s="255">
        <v>2</v>
      </c>
      <c r="G35" s="255">
        <v>4</v>
      </c>
      <c r="H35" s="255">
        <v>3</v>
      </c>
      <c r="I35" s="255">
        <v>13</v>
      </c>
      <c r="J35" s="255">
        <v>6</v>
      </c>
      <c r="K35" s="255">
        <v>5</v>
      </c>
      <c r="L35" s="255">
        <v>307</v>
      </c>
      <c r="M35" s="251">
        <f t="shared" si="0"/>
        <v>0</v>
      </c>
      <c r="N35" s="373"/>
    </row>
    <row r="36" spans="1:14" s="252" customFormat="1" ht="12">
      <c r="A36" s="246" t="s">
        <v>44</v>
      </c>
      <c r="B36" s="248">
        <v>1</v>
      </c>
      <c r="C36" s="248">
        <v>0</v>
      </c>
      <c r="D36" s="249">
        <v>1</v>
      </c>
      <c r="E36" s="249">
        <v>0</v>
      </c>
      <c r="F36" s="249">
        <v>0</v>
      </c>
      <c r="G36" s="249">
        <v>0</v>
      </c>
      <c r="H36" s="249">
        <v>0</v>
      </c>
      <c r="I36" s="249">
        <v>0</v>
      </c>
      <c r="J36" s="249">
        <v>0</v>
      </c>
      <c r="K36" s="249">
        <v>0</v>
      </c>
      <c r="L36" s="250">
        <v>2</v>
      </c>
      <c r="M36" s="251">
        <f t="shared" si="0"/>
        <v>0</v>
      </c>
      <c r="N36" s="373"/>
    </row>
    <row r="37" spans="1:14" s="252" customFormat="1" ht="12">
      <c r="A37" s="246" t="s">
        <v>49</v>
      </c>
      <c r="B37" s="248">
        <v>1</v>
      </c>
      <c r="C37" s="248">
        <v>0</v>
      </c>
      <c r="D37" s="249">
        <v>1</v>
      </c>
      <c r="E37" s="249">
        <v>0</v>
      </c>
      <c r="F37" s="249">
        <v>0</v>
      </c>
      <c r="G37" s="249">
        <v>0</v>
      </c>
      <c r="H37" s="249">
        <v>0</v>
      </c>
      <c r="I37" s="249">
        <v>0</v>
      </c>
      <c r="J37" s="249">
        <v>0</v>
      </c>
      <c r="K37" s="249">
        <v>0</v>
      </c>
      <c r="L37" s="250">
        <v>2</v>
      </c>
      <c r="M37" s="251">
        <f t="shared" si="0"/>
        <v>0</v>
      </c>
      <c r="N37" s="373"/>
    </row>
    <row r="38" spans="1:14" s="252" customFormat="1" ht="12">
      <c r="A38" s="246" t="s">
        <v>7</v>
      </c>
      <c r="B38" s="248">
        <v>5</v>
      </c>
      <c r="C38" s="248">
        <v>0</v>
      </c>
      <c r="D38" s="249">
        <v>0</v>
      </c>
      <c r="E38" s="249">
        <v>0</v>
      </c>
      <c r="F38" s="249">
        <v>0</v>
      </c>
      <c r="G38" s="249">
        <v>0</v>
      </c>
      <c r="H38" s="249">
        <v>0</v>
      </c>
      <c r="I38" s="249">
        <v>0</v>
      </c>
      <c r="J38" s="249">
        <v>0</v>
      </c>
      <c r="K38" s="249">
        <v>0</v>
      </c>
      <c r="L38" s="250">
        <v>5</v>
      </c>
      <c r="M38" s="251">
        <f t="shared" si="0"/>
        <v>0</v>
      </c>
      <c r="N38" s="373"/>
    </row>
    <row r="39" spans="1:14" s="252" customFormat="1" ht="12">
      <c r="A39" s="246" t="s">
        <v>182</v>
      </c>
      <c r="B39" s="248">
        <v>2</v>
      </c>
      <c r="C39" s="248">
        <v>0</v>
      </c>
      <c r="D39" s="249">
        <v>0</v>
      </c>
      <c r="E39" s="249">
        <v>0</v>
      </c>
      <c r="F39" s="249">
        <v>0</v>
      </c>
      <c r="G39" s="249">
        <v>0</v>
      </c>
      <c r="H39" s="249">
        <v>1</v>
      </c>
      <c r="I39" s="249">
        <v>1</v>
      </c>
      <c r="J39" s="249">
        <v>0</v>
      </c>
      <c r="K39" s="249">
        <v>0</v>
      </c>
      <c r="L39" s="250">
        <v>2</v>
      </c>
      <c r="M39" s="251">
        <f t="shared" si="0"/>
        <v>0</v>
      </c>
      <c r="N39" s="373"/>
    </row>
    <row r="40" spans="1:14" s="252" customFormat="1" ht="12">
      <c r="A40" s="246" t="s">
        <v>209</v>
      </c>
      <c r="B40" s="248">
        <v>1</v>
      </c>
      <c r="C40" s="248">
        <v>0</v>
      </c>
      <c r="D40" s="249">
        <v>0</v>
      </c>
      <c r="E40" s="249">
        <v>0</v>
      </c>
      <c r="F40" s="249">
        <v>0</v>
      </c>
      <c r="G40" s="249">
        <v>0</v>
      </c>
      <c r="H40" s="249">
        <v>0</v>
      </c>
      <c r="I40" s="249">
        <v>0</v>
      </c>
      <c r="J40" s="249">
        <v>0</v>
      </c>
      <c r="K40" s="249">
        <v>0</v>
      </c>
      <c r="L40" s="250">
        <v>1</v>
      </c>
      <c r="M40" s="251">
        <f t="shared" si="0"/>
        <v>0</v>
      </c>
      <c r="N40" s="373"/>
    </row>
    <row r="41" spans="1:14" s="252" customFormat="1" ht="12">
      <c r="A41" s="246" t="s">
        <v>183</v>
      </c>
      <c r="B41" s="248">
        <v>1</v>
      </c>
      <c r="C41" s="248">
        <v>0</v>
      </c>
      <c r="D41" s="249">
        <v>0</v>
      </c>
      <c r="E41" s="249">
        <v>0</v>
      </c>
      <c r="F41" s="249">
        <v>0</v>
      </c>
      <c r="G41" s="249">
        <v>0</v>
      </c>
      <c r="H41" s="249">
        <v>0</v>
      </c>
      <c r="I41" s="249">
        <v>0</v>
      </c>
      <c r="J41" s="249">
        <v>0</v>
      </c>
      <c r="K41" s="249">
        <v>0</v>
      </c>
      <c r="L41" s="250">
        <v>1</v>
      </c>
      <c r="M41" s="251">
        <f t="shared" si="0"/>
        <v>0</v>
      </c>
      <c r="N41" s="373"/>
    </row>
    <row r="42" spans="1:14" s="252" customFormat="1" ht="12">
      <c r="A42" s="246" t="s">
        <v>51</v>
      </c>
      <c r="B42" s="248">
        <v>1</v>
      </c>
      <c r="C42" s="248">
        <v>0</v>
      </c>
      <c r="D42" s="249">
        <v>0</v>
      </c>
      <c r="E42" s="249">
        <v>0</v>
      </c>
      <c r="F42" s="249">
        <v>0</v>
      </c>
      <c r="G42" s="249">
        <v>0</v>
      </c>
      <c r="H42" s="249">
        <v>0</v>
      </c>
      <c r="I42" s="249">
        <v>0</v>
      </c>
      <c r="J42" s="249">
        <v>0</v>
      </c>
      <c r="K42" s="249">
        <v>0</v>
      </c>
      <c r="L42" s="250">
        <v>1</v>
      </c>
      <c r="M42" s="251">
        <f t="shared" si="0"/>
        <v>0</v>
      </c>
      <c r="N42" s="373"/>
    </row>
    <row r="43" spans="1:14" s="252" customFormat="1" ht="12">
      <c r="A43" s="246" t="s">
        <v>110</v>
      </c>
      <c r="B43" s="248">
        <v>1</v>
      </c>
      <c r="C43" s="248">
        <v>0</v>
      </c>
      <c r="D43" s="249">
        <v>0</v>
      </c>
      <c r="E43" s="249">
        <v>0</v>
      </c>
      <c r="F43" s="249">
        <v>0</v>
      </c>
      <c r="G43" s="249">
        <v>0</v>
      </c>
      <c r="H43" s="249">
        <v>0</v>
      </c>
      <c r="I43" s="249">
        <v>0</v>
      </c>
      <c r="J43" s="249">
        <v>0</v>
      </c>
      <c r="K43" s="249">
        <v>0</v>
      </c>
      <c r="L43" s="250">
        <v>1</v>
      </c>
      <c r="M43" s="251">
        <f t="shared" si="0"/>
        <v>0</v>
      </c>
      <c r="N43" s="373"/>
    </row>
    <row r="44" spans="1:14" s="252" customFormat="1" ht="12">
      <c r="A44" s="246" t="s">
        <v>10</v>
      </c>
      <c r="B44" s="248">
        <v>1</v>
      </c>
      <c r="C44" s="248">
        <v>0</v>
      </c>
      <c r="D44" s="249">
        <v>0</v>
      </c>
      <c r="E44" s="249">
        <v>0</v>
      </c>
      <c r="F44" s="249">
        <v>0</v>
      </c>
      <c r="G44" s="249">
        <v>0</v>
      </c>
      <c r="H44" s="249">
        <v>0</v>
      </c>
      <c r="I44" s="249">
        <v>0</v>
      </c>
      <c r="J44" s="249">
        <v>0</v>
      </c>
      <c r="K44" s="249">
        <v>0</v>
      </c>
      <c r="L44" s="250">
        <v>1</v>
      </c>
      <c r="M44" s="251">
        <f t="shared" si="0"/>
        <v>0</v>
      </c>
      <c r="N44" s="373"/>
    </row>
    <row r="45" spans="1:14" s="252" customFormat="1" ht="12">
      <c r="A45" s="246" t="s">
        <v>187</v>
      </c>
      <c r="B45" s="248">
        <v>2</v>
      </c>
      <c r="C45" s="248">
        <v>0</v>
      </c>
      <c r="D45" s="249">
        <v>0</v>
      </c>
      <c r="E45" s="249">
        <v>0</v>
      </c>
      <c r="F45" s="249">
        <v>0</v>
      </c>
      <c r="G45" s="249">
        <v>0</v>
      </c>
      <c r="H45" s="249">
        <v>0</v>
      </c>
      <c r="I45" s="249">
        <v>0</v>
      </c>
      <c r="J45" s="249">
        <v>0</v>
      </c>
      <c r="K45" s="249">
        <v>0</v>
      </c>
      <c r="L45" s="250">
        <v>2</v>
      </c>
      <c r="M45" s="251">
        <f t="shared" si="0"/>
        <v>0</v>
      </c>
      <c r="N45" s="373"/>
    </row>
    <row r="46" spans="1:14" s="252" customFormat="1" ht="12">
      <c r="A46" s="246" t="s">
        <v>210</v>
      </c>
      <c r="B46" s="248">
        <v>2</v>
      </c>
      <c r="C46" s="248">
        <v>0</v>
      </c>
      <c r="D46" s="249">
        <v>0</v>
      </c>
      <c r="E46" s="249">
        <v>0</v>
      </c>
      <c r="F46" s="249">
        <v>0</v>
      </c>
      <c r="G46" s="249">
        <v>0</v>
      </c>
      <c r="H46" s="249">
        <v>0</v>
      </c>
      <c r="I46" s="249">
        <v>0</v>
      </c>
      <c r="J46" s="249">
        <v>0</v>
      </c>
      <c r="K46" s="249">
        <v>0</v>
      </c>
      <c r="L46" s="250">
        <v>2</v>
      </c>
      <c r="M46" s="251">
        <f t="shared" si="0"/>
        <v>0</v>
      </c>
      <c r="N46" s="373"/>
    </row>
    <row r="47" spans="1:14" s="252" customFormat="1" ht="12">
      <c r="A47" s="246" t="s">
        <v>11</v>
      </c>
      <c r="B47" s="248">
        <v>24</v>
      </c>
      <c r="C47" s="248">
        <v>1</v>
      </c>
      <c r="D47" s="249">
        <v>0</v>
      </c>
      <c r="E47" s="249">
        <v>1</v>
      </c>
      <c r="F47" s="249">
        <v>0</v>
      </c>
      <c r="G47" s="249">
        <v>1</v>
      </c>
      <c r="H47" s="249">
        <v>0</v>
      </c>
      <c r="I47" s="249">
        <v>2</v>
      </c>
      <c r="J47" s="249">
        <v>1</v>
      </c>
      <c r="K47" s="249">
        <v>1</v>
      </c>
      <c r="L47" s="250">
        <v>24</v>
      </c>
      <c r="M47" s="251">
        <f t="shared" si="0"/>
        <v>0</v>
      </c>
      <c r="N47" s="373"/>
    </row>
    <row r="48" spans="1:14" s="252" customFormat="1" ht="12">
      <c r="A48" s="246" t="s">
        <v>188</v>
      </c>
      <c r="B48" s="248">
        <v>2</v>
      </c>
      <c r="C48" s="248">
        <v>0</v>
      </c>
      <c r="D48" s="249">
        <v>0</v>
      </c>
      <c r="E48" s="249">
        <v>0</v>
      </c>
      <c r="F48" s="249">
        <v>0</v>
      </c>
      <c r="G48" s="249">
        <v>0</v>
      </c>
      <c r="H48" s="249">
        <v>0</v>
      </c>
      <c r="I48" s="249">
        <v>0</v>
      </c>
      <c r="J48" s="249">
        <v>0</v>
      </c>
      <c r="K48" s="249">
        <v>0</v>
      </c>
      <c r="L48" s="250">
        <v>2</v>
      </c>
      <c r="M48" s="251">
        <f t="shared" si="0"/>
        <v>0</v>
      </c>
      <c r="N48" s="373"/>
    </row>
    <row r="49" spans="1:14" s="252" customFormat="1" ht="12">
      <c r="A49" s="246" t="s">
        <v>41</v>
      </c>
      <c r="B49" s="248">
        <v>1</v>
      </c>
      <c r="C49" s="248">
        <v>0</v>
      </c>
      <c r="D49" s="249">
        <v>0</v>
      </c>
      <c r="E49" s="249">
        <v>0</v>
      </c>
      <c r="F49" s="249">
        <v>0</v>
      </c>
      <c r="G49" s="249">
        <v>0</v>
      </c>
      <c r="H49" s="249">
        <v>0</v>
      </c>
      <c r="I49" s="249">
        <v>0</v>
      </c>
      <c r="J49" s="249">
        <v>0</v>
      </c>
      <c r="K49" s="249">
        <v>0</v>
      </c>
      <c r="L49" s="250">
        <v>1</v>
      </c>
      <c r="M49" s="251"/>
      <c r="N49" s="373"/>
    </row>
    <row r="50" spans="1:14" s="252" customFormat="1" ht="12">
      <c r="A50" s="246" t="s">
        <v>13</v>
      </c>
      <c r="B50" s="248">
        <v>5</v>
      </c>
      <c r="C50" s="248">
        <v>0</v>
      </c>
      <c r="D50" s="249">
        <v>0</v>
      </c>
      <c r="E50" s="249">
        <v>0</v>
      </c>
      <c r="F50" s="249">
        <v>0</v>
      </c>
      <c r="G50" s="249">
        <v>0</v>
      </c>
      <c r="H50" s="249">
        <v>0</v>
      </c>
      <c r="I50" s="249">
        <v>0</v>
      </c>
      <c r="J50" s="249">
        <v>0</v>
      </c>
      <c r="K50" s="249">
        <v>0</v>
      </c>
      <c r="L50" s="250">
        <v>5</v>
      </c>
      <c r="M50" s="251"/>
      <c r="N50" s="373"/>
    </row>
    <row r="51" spans="1:14" s="252" customFormat="1" ht="12">
      <c r="A51" s="246" t="s">
        <v>45</v>
      </c>
      <c r="B51" s="248">
        <v>2</v>
      </c>
      <c r="C51" s="248">
        <v>0</v>
      </c>
      <c r="D51" s="249">
        <v>0</v>
      </c>
      <c r="E51" s="249">
        <v>0</v>
      </c>
      <c r="F51" s="249">
        <v>0</v>
      </c>
      <c r="G51" s="249">
        <v>0</v>
      </c>
      <c r="H51" s="249">
        <v>0</v>
      </c>
      <c r="I51" s="249">
        <v>0</v>
      </c>
      <c r="J51" s="249">
        <v>0</v>
      </c>
      <c r="K51" s="249">
        <v>0</v>
      </c>
      <c r="L51" s="250">
        <v>2</v>
      </c>
      <c r="M51" s="251"/>
      <c r="N51" s="373"/>
    </row>
    <row r="52" spans="1:14" s="252" customFormat="1" ht="12.75" customHeight="1">
      <c r="A52" s="246" t="s">
        <v>114</v>
      </c>
      <c r="B52" s="248">
        <v>2</v>
      </c>
      <c r="C52" s="248">
        <v>0</v>
      </c>
      <c r="D52" s="249">
        <v>0</v>
      </c>
      <c r="E52" s="249">
        <v>0</v>
      </c>
      <c r="F52" s="249">
        <v>0</v>
      </c>
      <c r="G52" s="249">
        <v>0</v>
      </c>
      <c r="H52" s="249">
        <v>0</v>
      </c>
      <c r="I52" s="249">
        <v>0</v>
      </c>
      <c r="J52" s="249">
        <v>1</v>
      </c>
      <c r="K52" s="249">
        <v>1</v>
      </c>
      <c r="L52" s="250">
        <v>1</v>
      </c>
      <c r="M52" s="251"/>
      <c r="N52" s="373"/>
    </row>
    <row r="53" spans="1:14" s="252" customFormat="1" ht="12">
      <c r="A53" s="253" t="s">
        <v>14</v>
      </c>
      <c r="B53" s="254">
        <v>52</v>
      </c>
      <c r="C53" s="255">
        <v>1</v>
      </c>
      <c r="D53" s="255">
        <v>0</v>
      </c>
      <c r="E53" s="255">
        <v>1</v>
      </c>
      <c r="F53" s="255">
        <v>0</v>
      </c>
      <c r="G53" s="255">
        <v>1</v>
      </c>
      <c r="H53" s="255">
        <v>1</v>
      </c>
      <c r="I53" s="255">
        <v>3</v>
      </c>
      <c r="J53" s="255">
        <v>2</v>
      </c>
      <c r="K53" s="255">
        <v>2</v>
      </c>
      <c r="L53" s="255">
        <v>51</v>
      </c>
      <c r="M53" s="251">
        <f t="shared" si="0"/>
        <v>0</v>
      </c>
      <c r="N53" s="373"/>
    </row>
    <row r="54" spans="1:14" s="256" customFormat="1" ht="12">
      <c r="A54" s="246" t="s">
        <v>28</v>
      </c>
      <c r="B54" s="376">
        <v>13</v>
      </c>
      <c r="C54" s="376">
        <v>0</v>
      </c>
      <c r="D54" s="377">
        <v>0</v>
      </c>
      <c r="E54" s="377">
        <v>0</v>
      </c>
      <c r="F54" s="377">
        <v>0</v>
      </c>
      <c r="G54" s="377">
        <v>0</v>
      </c>
      <c r="H54" s="377">
        <v>0</v>
      </c>
      <c r="I54" s="377">
        <v>0</v>
      </c>
      <c r="J54" s="377">
        <v>0</v>
      </c>
      <c r="K54" s="377">
        <v>0</v>
      </c>
      <c r="L54" s="378">
        <v>13</v>
      </c>
      <c r="M54" s="251">
        <f t="shared" si="0"/>
        <v>0</v>
      </c>
      <c r="N54" s="373"/>
    </row>
    <row r="55" spans="1:14" s="256" customFormat="1" ht="12">
      <c r="A55" s="257" t="s">
        <v>29</v>
      </c>
      <c r="B55" s="258">
        <v>591</v>
      </c>
      <c r="C55" s="258">
        <v>23</v>
      </c>
      <c r="D55" s="258">
        <v>1</v>
      </c>
      <c r="E55" s="258">
        <v>11</v>
      </c>
      <c r="F55" s="258">
        <v>2</v>
      </c>
      <c r="G55" s="258">
        <v>8</v>
      </c>
      <c r="H55" s="258">
        <v>10</v>
      </c>
      <c r="I55" s="258">
        <v>31</v>
      </c>
      <c r="J55" s="258">
        <v>21</v>
      </c>
      <c r="K55" s="258">
        <v>16</v>
      </c>
      <c r="L55" s="258">
        <v>594</v>
      </c>
      <c r="M55" s="251">
        <f t="shared" si="0"/>
        <v>0</v>
      </c>
      <c r="N55" s="373"/>
    </row>
    <row r="56" spans="1:12" ht="12.75">
      <c r="A56" s="392" t="s">
        <v>190</v>
      </c>
      <c r="B56" s="393"/>
      <c r="C56" s="393"/>
      <c r="D56" s="393"/>
      <c r="E56" s="393"/>
      <c r="F56" s="393"/>
      <c r="G56" s="393"/>
      <c r="H56" s="393"/>
      <c r="I56" s="393"/>
      <c r="J56" s="393"/>
      <c r="K56" s="393"/>
      <c r="L56" s="393"/>
    </row>
    <row r="57" spans="1:12" ht="12.75">
      <c r="A57" s="493" t="s">
        <v>191</v>
      </c>
      <c r="B57" s="494"/>
      <c r="C57" s="394"/>
      <c r="D57" s="394"/>
      <c r="E57" s="394"/>
      <c r="F57" s="394"/>
      <c r="G57" s="394"/>
      <c r="H57" s="394"/>
      <c r="I57" s="394"/>
      <c r="J57" s="394"/>
      <c r="K57" s="394"/>
      <c r="L57" s="394"/>
    </row>
    <row r="58" spans="1:12" ht="27" customHeight="1">
      <c r="A58" s="484" t="s">
        <v>192</v>
      </c>
      <c r="B58" s="486"/>
      <c r="C58" s="486"/>
      <c r="D58" s="486"/>
      <c r="E58" s="486"/>
      <c r="F58" s="486"/>
      <c r="G58" s="486"/>
      <c r="H58" s="486"/>
      <c r="I58" s="486"/>
      <c r="J58" s="486"/>
      <c r="K58" s="486"/>
      <c r="L58" s="486"/>
    </row>
    <row r="59" spans="1:12" ht="23.25" customHeight="1">
      <c r="A59" s="484" t="s">
        <v>193</v>
      </c>
      <c r="B59" s="485"/>
      <c r="C59" s="485"/>
      <c r="D59" s="485"/>
      <c r="E59" s="485"/>
      <c r="F59" s="485"/>
      <c r="G59" s="485"/>
      <c r="H59" s="485"/>
      <c r="I59" s="485"/>
      <c r="J59" s="485"/>
      <c r="K59" s="485"/>
      <c r="L59" s="485"/>
    </row>
    <row r="60" spans="1:12" ht="24.75" customHeight="1">
      <c r="A60" s="484" t="s">
        <v>220</v>
      </c>
      <c r="B60" s="486"/>
      <c r="C60" s="486"/>
      <c r="D60" s="486"/>
      <c r="E60" s="486"/>
      <c r="F60" s="486"/>
      <c r="G60" s="486"/>
      <c r="H60" s="486"/>
      <c r="I60" s="486"/>
      <c r="J60" s="486"/>
      <c r="K60" s="486"/>
      <c r="L60" s="486"/>
    </row>
  </sheetData>
  <mergeCells count="6">
    <mergeCell ref="A59:L59"/>
    <mergeCell ref="A60:L60"/>
    <mergeCell ref="A1:L1"/>
    <mergeCell ref="A2:L2"/>
    <mergeCell ref="A57:B57"/>
    <mergeCell ref="A58:L58"/>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60" max="11" man="1"/>
  </rowBreaks>
</worksheet>
</file>

<file path=xl/worksheets/sheet12.xml><?xml version="1.0" encoding="utf-8"?>
<worksheet xmlns="http://schemas.openxmlformats.org/spreadsheetml/2006/main" xmlns:r="http://schemas.openxmlformats.org/officeDocument/2006/relationships">
  <dimension ref="A1:L52"/>
  <sheetViews>
    <sheetView view="pageBreakPreview" zoomScaleSheetLayoutView="100" workbookViewId="0" topLeftCell="A1">
      <selection activeCell="L10" sqref="L10"/>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00" t="s">
        <v>194</v>
      </c>
      <c r="B1" s="501"/>
      <c r="C1" s="501"/>
      <c r="D1" s="501"/>
      <c r="E1" s="501"/>
      <c r="F1" s="501"/>
      <c r="G1" s="501"/>
      <c r="H1" s="501"/>
      <c r="I1" s="501"/>
      <c r="J1" s="502"/>
      <c r="K1" s="261"/>
    </row>
    <row r="2" spans="1:11" s="262" customFormat="1" ht="15" customHeight="1">
      <c r="A2" s="263"/>
      <c r="B2" s="503" t="str">
        <f>LOWER(Nastavení!B1)</f>
        <v>srpen 2009</v>
      </c>
      <c r="C2" s="504"/>
      <c r="D2" s="504"/>
      <c r="E2" s="504"/>
      <c r="F2" s="504"/>
      <c r="G2" s="504"/>
      <c r="H2" s="504"/>
      <c r="I2" s="505"/>
      <c r="J2" s="506" t="s">
        <v>195</v>
      </c>
      <c r="K2" s="261"/>
    </row>
    <row r="3" spans="1:11" s="267" customFormat="1" ht="6.75" customHeight="1">
      <c r="A3" s="264"/>
      <c r="B3" s="265"/>
      <c r="C3" s="265"/>
      <c r="D3" s="265"/>
      <c r="E3" s="265"/>
      <c r="F3" s="265"/>
      <c r="G3" s="265"/>
      <c r="H3" s="265"/>
      <c r="I3" s="265"/>
      <c r="J3" s="507"/>
      <c r="K3" s="266"/>
    </row>
    <row r="4" spans="1:11" ht="65.25" customHeight="1">
      <c r="A4" s="354" t="s">
        <v>0</v>
      </c>
      <c r="B4" s="268" t="str">
        <f>CONCATENATE("Počet účastníků řízení k ",DAY(Nastavení!B2),".",MONTH(Nastavení!B2),".",YEAR(Nastavení!B2),"*")</f>
        <v>Počet účastníků řízení k 1.8.2009*</v>
      </c>
      <c r="C4" s="269" t="s">
        <v>196</v>
      </c>
      <c r="D4" s="269" t="s">
        <v>197</v>
      </c>
      <c r="E4" s="269" t="s">
        <v>198</v>
      </c>
      <c r="F4" s="269" t="s">
        <v>50</v>
      </c>
      <c r="G4" s="269" t="s">
        <v>199</v>
      </c>
      <c r="H4" s="269" t="s">
        <v>174</v>
      </c>
      <c r="I4" s="269" t="s">
        <v>200</v>
      </c>
      <c r="J4" s="269" t="str">
        <f>CONCATENATE("Počet účastníků řízení k ",DAY(Nastavení!B3),".",MONTH(Nastavení!B3),".",YEAR(Nastavení!B3),"*")</f>
        <v>Počet účastníků řízení k 31.8.2009*</v>
      </c>
      <c r="K4" s="270"/>
    </row>
    <row r="5" spans="1:12" ht="15.75" customHeight="1">
      <c r="A5" s="272" t="s">
        <v>1</v>
      </c>
      <c r="B5" s="273">
        <v>2</v>
      </c>
      <c r="C5" s="273">
        <v>1</v>
      </c>
      <c r="D5" s="274">
        <v>0</v>
      </c>
      <c r="E5" s="274">
        <v>0</v>
      </c>
      <c r="F5" s="274">
        <v>0</v>
      </c>
      <c r="G5" s="274">
        <v>0</v>
      </c>
      <c r="H5" s="274">
        <v>0</v>
      </c>
      <c r="I5" s="274">
        <v>0</v>
      </c>
      <c r="J5" s="275">
        <v>3</v>
      </c>
      <c r="K5" s="276">
        <f>B5+C5-I5-J5</f>
        <v>0</v>
      </c>
      <c r="L5" s="418"/>
    </row>
    <row r="6" spans="1:12" ht="12.75">
      <c r="A6" s="272" t="s">
        <v>37</v>
      </c>
      <c r="B6" s="273">
        <v>1</v>
      </c>
      <c r="C6" s="273">
        <v>0</v>
      </c>
      <c r="D6" s="274">
        <v>0</v>
      </c>
      <c r="E6" s="274">
        <v>0</v>
      </c>
      <c r="F6" s="274">
        <v>0</v>
      </c>
      <c r="G6" s="274">
        <v>0</v>
      </c>
      <c r="H6" s="274">
        <v>0</v>
      </c>
      <c r="I6" s="274">
        <v>0</v>
      </c>
      <c r="J6" s="275">
        <v>1</v>
      </c>
      <c r="K6" s="276"/>
      <c r="L6" s="418"/>
    </row>
    <row r="7" spans="1:12" ht="12.75">
      <c r="A7" s="272" t="s">
        <v>5</v>
      </c>
      <c r="B7" s="273">
        <v>2</v>
      </c>
      <c r="C7" s="273">
        <v>1</v>
      </c>
      <c r="D7" s="274">
        <v>0</v>
      </c>
      <c r="E7" s="274">
        <v>0</v>
      </c>
      <c r="F7" s="274">
        <v>0</v>
      </c>
      <c r="G7" s="274">
        <v>0</v>
      </c>
      <c r="H7" s="274">
        <v>0</v>
      </c>
      <c r="I7" s="274">
        <v>0</v>
      </c>
      <c r="J7" s="275">
        <v>3</v>
      </c>
      <c r="K7" s="276"/>
      <c r="L7" s="418"/>
    </row>
    <row r="8" spans="1:12" ht="12.75">
      <c r="A8" s="277" t="s">
        <v>6</v>
      </c>
      <c r="B8" s="278">
        <v>5</v>
      </c>
      <c r="C8" s="279">
        <v>2</v>
      </c>
      <c r="D8" s="280">
        <v>0</v>
      </c>
      <c r="E8" s="280">
        <v>0</v>
      </c>
      <c r="F8" s="280">
        <v>0</v>
      </c>
      <c r="G8" s="280">
        <v>0</v>
      </c>
      <c r="H8" s="281">
        <v>0</v>
      </c>
      <c r="I8" s="279">
        <v>0</v>
      </c>
      <c r="J8" s="279">
        <v>7</v>
      </c>
      <c r="K8" s="276"/>
      <c r="L8" s="418"/>
    </row>
    <row r="9" spans="1:12" ht="12.75">
      <c r="A9" s="272" t="s">
        <v>20</v>
      </c>
      <c r="B9" s="273">
        <v>1</v>
      </c>
      <c r="C9" s="273">
        <v>0</v>
      </c>
      <c r="D9" s="274">
        <v>0</v>
      </c>
      <c r="E9" s="274">
        <v>0</v>
      </c>
      <c r="F9" s="274">
        <v>0</v>
      </c>
      <c r="G9" s="274">
        <v>0</v>
      </c>
      <c r="H9" s="274">
        <v>0</v>
      </c>
      <c r="I9" s="274">
        <v>0</v>
      </c>
      <c r="J9" s="275">
        <v>1</v>
      </c>
      <c r="K9" s="271"/>
      <c r="L9" s="418"/>
    </row>
    <row r="10" spans="1:12" ht="12.75">
      <c r="A10" s="272" t="s">
        <v>39</v>
      </c>
      <c r="B10" s="273">
        <v>1</v>
      </c>
      <c r="C10" s="273">
        <v>0</v>
      </c>
      <c r="D10" s="274">
        <v>0</v>
      </c>
      <c r="E10" s="274">
        <v>0</v>
      </c>
      <c r="F10" s="274">
        <v>0</v>
      </c>
      <c r="G10" s="274">
        <v>0</v>
      </c>
      <c r="H10" s="274">
        <v>0</v>
      </c>
      <c r="I10" s="274">
        <v>0</v>
      </c>
      <c r="J10" s="275">
        <v>1</v>
      </c>
      <c r="K10" s="276"/>
      <c r="L10" s="418"/>
    </row>
    <row r="11" spans="1:12" ht="12.75">
      <c r="A11" s="272" t="s">
        <v>108</v>
      </c>
      <c r="B11" s="273">
        <v>1</v>
      </c>
      <c r="C11" s="273">
        <v>0</v>
      </c>
      <c r="D11" s="274">
        <v>0</v>
      </c>
      <c r="E11" s="274">
        <v>0</v>
      </c>
      <c r="F11" s="274">
        <v>0</v>
      </c>
      <c r="G11" s="274">
        <v>0</v>
      </c>
      <c r="H11" s="274">
        <v>0</v>
      </c>
      <c r="I11" s="274">
        <v>0</v>
      </c>
      <c r="J11" s="275">
        <v>1</v>
      </c>
      <c r="K11" s="276"/>
      <c r="L11" s="418"/>
    </row>
    <row r="12" spans="1:12" ht="12.75">
      <c r="A12" s="272" t="s">
        <v>42</v>
      </c>
      <c r="B12" s="273">
        <v>5</v>
      </c>
      <c r="C12" s="273">
        <v>0</v>
      </c>
      <c r="D12" s="274">
        <v>0</v>
      </c>
      <c r="E12" s="274">
        <v>0</v>
      </c>
      <c r="F12" s="274">
        <v>0</v>
      </c>
      <c r="G12" s="274">
        <v>0</v>
      </c>
      <c r="H12" s="274">
        <v>0</v>
      </c>
      <c r="I12" s="274">
        <v>0</v>
      </c>
      <c r="J12" s="275">
        <v>5</v>
      </c>
      <c r="K12" s="276">
        <f>B12+C12-I12-J12</f>
        <v>0</v>
      </c>
      <c r="L12" s="418"/>
    </row>
    <row r="13" spans="1:12" ht="12.75">
      <c r="A13" s="277" t="s">
        <v>27</v>
      </c>
      <c r="B13" s="278">
        <v>8</v>
      </c>
      <c r="C13" s="279">
        <v>0</v>
      </c>
      <c r="D13" s="280">
        <v>0</v>
      </c>
      <c r="E13" s="280">
        <v>0</v>
      </c>
      <c r="F13" s="280">
        <v>0</v>
      </c>
      <c r="G13" s="280">
        <v>0</v>
      </c>
      <c r="H13" s="281">
        <v>0</v>
      </c>
      <c r="I13" s="279">
        <v>0</v>
      </c>
      <c r="J13" s="279">
        <v>8</v>
      </c>
      <c r="K13" s="276">
        <f>B13+C13-I13-J13</f>
        <v>0</v>
      </c>
      <c r="L13" s="418"/>
    </row>
    <row r="14" spans="1:12" ht="12.75">
      <c r="A14" s="272" t="s">
        <v>110</v>
      </c>
      <c r="B14" s="273">
        <v>1</v>
      </c>
      <c r="C14" s="273">
        <v>0</v>
      </c>
      <c r="D14" s="274">
        <v>0</v>
      </c>
      <c r="E14" s="274">
        <v>0</v>
      </c>
      <c r="F14" s="274">
        <v>0</v>
      </c>
      <c r="G14" s="274">
        <v>0</v>
      </c>
      <c r="H14" s="274">
        <v>0</v>
      </c>
      <c r="I14" s="274">
        <v>0</v>
      </c>
      <c r="J14" s="275">
        <v>1</v>
      </c>
      <c r="K14" s="271"/>
      <c r="L14" s="418"/>
    </row>
    <row r="15" spans="1:12" ht="12.75">
      <c r="A15" s="272" t="s">
        <v>112</v>
      </c>
      <c r="B15" s="273">
        <v>1</v>
      </c>
      <c r="C15" s="273">
        <v>0</v>
      </c>
      <c r="D15" s="274">
        <v>0</v>
      </c>
      <c r="E15" s="274">
        <v>0</v>
      </c>
      <c r="F15" s="274">
        <v>0</v>
      </c>
      <c r="G15" s="274">
        <v>0</v>
      </c>
      <c r="H15" s="274">
        <v>0</v>
      </c>
      <c r="I15" s="274">
        <v>0</v>
      </c>
      <c r="J15" s="275">
        <v>1</v>
      </c>
      <c r="K15" s="276">
        <f>B15+C15-I15-J15</f>
        <v>0</v>
      </c>
      <c r="L15" s="418"/>
    </row>
    <row r="16" spans="1:12" ht="12.75">
      <c r="A16" s="272" t="s">
        <v>114</v>
      </c>
      <c r="B16" s="273">
        <v>0</v>
      </c>
      <c r="C16" s="273">
        <v>1</v>
      </c>
      <c r="D16" s="274">
        <v>0</v>
      </c>
      <c r="E16" s="274">
        <v>0</v>
      </c>
      <c r="F16" s="274">
        <v>0</v>
      </c>
      <c r="G16" s="274">
        <v>0</v>
      </c>
      <c r="H16" s="274">
        <v>0</v>
      </c>
      <c r="I16" s="274">
        <v>0</v>
      </c>
      <c r="J16" s="275">
        <v>1</v>
      </c>
      <c r="K16" s="276">
        <f>B16+C16-I16-J16</f>
        <v>0</v>
      </c>
      <c r="L16" s="418"/>
    </row>
    <row r="17" spans="1:12" ht="12.75">
      <c r="A17" s="277" t="s">
        <v>14</v>
      </c>
      <c r="B17" s="278">
        <v>2</v>
      </c>
      <c r="C17" s="279">
        <v>1</v>
      </c>
      <c r="D17" s="280">
        <v>0</v>
      </c>
      <c r="E17" s="280">
        <v>0</v>
      </c>
      <c r="F17" s="280">
        <v>0</v>
      </c>
      <c r="G17" s="280">
        <v>0</v>
      </c>
      <c r="H17" s="281">
        <v>0</v>
      </c>
      <c r="I17" s="279">
        <v>0</v>
      </c>
      <c r="J17" s="279">
        <v>3</v>
      </c>
      <c r="K17" s="271"/>
      <c r="L17" s="418"/>
    </row>
    <row r="18" spans="1:12" ht="12.75">
      <c r="A18" s="282" t="s">
        <v>29</v>
      </c>
      <c r="B18" s="283">
        <v>15</v>
      </c>
      <c r="C18" s="283">
        <v>3</v>
      </c>
      <c r="D18" s="283">
        <v>0</v>
      </c>
      <c r="E18" s="283">
        <v>0</v>
      </c>
      <c r="F18" s="283">
        <v>0</v>
      </c>
      <c r="G18" s="283">
        <v>0</v>
      </c>
      <c r="H18" s="283">
        <v>0</v>
      </c>
      <c r="I18" s="283">
        <v>0</v>
      </c>
      <c r="J18" s="283">
        <v>18</v>
      </c>
      <c r="K18" s="324">
        <f>B18+C18-I18-J18</f>
        <v>0</v>
      </c>
      <c r="L18" s="418"/>
    </row>
    <row r="19" spans="1:11" ht="19.5" customHeight="1">
      <c r="A19" s="508"/>
      <c r="B19" s="509"/>
      <c r="C19" s="509"/>
      <c r="D19" s="509"/>
      <c r="E19" s="509"/>
      <c r="F19" s="509"/>
      <c r="G19" s="509"/>
      <c r="H19" s="509"/>
      <c r="I19" s="509"/>
      <c r="J19" s="510"/>
      <c r="K19" s="326"/>
    </row>
    <row r="20" spans="1:11" ht="18.75">
      <c r="A20" s="508" t="s">
        <v>201</v>
      </c>
      <c r="B20" s="509"/>
      <c r="C20" s="509"/>
      <c r="D20" s="509"/>
      <c r="E20" s="509"/>
      <c r="F20" s="509"/>
      <c r="G20" s="509"/>
      <c r="H20" s="509"/>
      <c r="I20" s="509"/>
      <c r="J20" s="510"/>
      <c r="K20" s="325"/>
    </row>
    <row r="21" spans="1:11" s="267" customFormat="1" ht="11.25">
      <c r="A21" s="285"/>
      <c r="B21" s="286"/>
      <c r="C21" s="286"/>
      <c r="D21" s="286"/>
      <c r="E21" s="286"/>
      <c r="F21" s="286"/>
      <c r="G21" s="286"/>
      <c r="H21" s="286"/>
      <c r="I21" s="286"/>
      <c r="J21" s="181" t="s">
        <v>202</v>
      </c>
      <c r="K21" s="266"/>
    </row>
    <row r="22" spans="1:11" s="288" customFormat="1" ht="66.75" customHeight="1">
      <c r="A22" s="354" t="s">
        <v>0</v>
      </c>
      <c r="B22" s="268" t="str">
        <f>CONCATENATE("Počet cizinců s žalobou bez odkladného účinku k ",DAY(Nastavení!B2),".",MONTH(Nastavení!B3),".",YEAR(Nastavení!B2),"*")</f>
        <v>Počet cizinců s žalobou bez odkladného účinku k 1.8.2009*</v>
      </c>
      <c r="C22" s="269" t="s">
        <v>169</v>
      </c>
      <c r="D22" s="269" t="s">
        <v>171</v>
      </c>
      <c r="E22" s="269" t="s">
        <v>172</v>
      </c>
      <c r="F22" s="269" t="s">
        <v>50</v>
      </c>
      <c r="G22" s="269" t="s">
        <v>173</v>
      </c>
      <c r="H22" s="269" t="s">
        <v>174</v>
      </c>
      <c r="I22" s="269" t="s">
        <v>200</v>
      </c>
      <c r="J22" s="268" t="str">
        <f>CONCATENATE("Počet cizinců s žalobou bez odkladného účinku k ",DAY(Nastavení!B3),".",MONTH(Nastavení!B3),".",YEAR(Nastavení!B3),"*")</f>
        <v>Počet cizinců s žalobou bez odkladného účinku k 31.8.2009*</v>
      </c>
      <c r="K22" s="287"/>
    </row>
    <row r="23" spans="1:12" ht="12.75">
      <c r="A23" s="289" t="s">
        <v>1</v>
      </c>
      <c r="B23" s="290">
        <v>8</v>
      </c>
      <c r="C23" s="291">
        <v>2</v>
      </c>
      <c r="D23" s="291">
        <v>1</v>
      </c>
      <c r="E23" s="291">
        <v>0</v>
      </c>
      <c r="F23" s="291">
        <v>0</v>
      </c>
      <c r="G23" s="291">
        <v>0</v>
      </c>
      <c r="H23" s="291">
        <v>1</v>
      </c>
      <c r="I23" s="292">
        <v>1</v>
      </c>
      <c r="J23" s="293">
        <v>9</v>
      </c>
      <c r="K23" s="276">
        <f>B23+C23-I23-J23</f>
        <v>0</v>
      </c>
      <c r="L23" s="418"/>
    </row>
    <row r="24" spans="1:12" ht="12.75">
      <c r="A24" s="294" t="s">
        <v>38</v>
      </c>
      <c r="B24" s="295">
        <v>2</v>
      </c>
      <c r="C24" s="296">
        <v>0</v>
      </c>
      <c r="D24" s="296">
        <v>0</v>
      </c>
      <c r="E24" s="296">
        <v>0</v>
      </c>
      <c r="F24" s="296">
        <v>0</v>
      </c>
      <c r="G24" s="296">
        <v>0</v>
      </c>
      <c r="H24" s="296">
        <v>0</v>
      </c>
      <c r="I24" s="297">
        <v>1</v>
      </c>
      <c r="J24" s="298">
        <v>1</v>
      </c>
      <c r="K24" s="276">
        <f aca="true" t="shared" si="0" ref="K24:K48">B24+C24-I24-J24</f>
        <v>0</v>
      </c>
      <c r="L24" s="418"/>
    </row>
    <row r="25" spans="1:12" ht="12.75">
      <c r="A25" s="294" t="s">
        <v>4</v>
      </c>
      <c r="B25" s="295">
        <v>4</v>
      </c>
      <c r="C25" s="296">
        <v>0</v>
      </c>
      <c r="D25" s="296">
        <v>0</v>
      </c>
      <c r="E25" s="296">
        <v>0</v>
      </c>
      <c r="F25" s="296">
        <v>0</v>
      </c>
      <c r="G25" s="296">
        <v>0</v>
      </c>
      <c r="H25" s="296">
        <v>0</v>
      </c>
      <c r="I25" s="297">
        <v>0</v>
      </c>
      <c r="J25" s="298">
        <v>4</v>
      </c>
      <c r="K25" s="276"/>
      <c r="L25" s="418"/>
    </row>
    <row r="26" spans="1:12" ht="12.75">
      <c r="A26" s="294" t="s">
        <v>107</v>
      </c>
      <c r="B26" s="295">
        <v>1</v>
      </c>
      <c r="C26" s="296">
        <v>0</v>
      </c>
      <c r="D26" s="296">
        <v>0</v>
      </c>
      <c r="E26" s="296">
        <v>0</v>
      </c>
      <c r="F26" s="296">
        <v>0</v>
      </c>
      <c r="G26" s="296">
        <v>0</v>
      </c>
      <c r="H26" s="296">
        <v>0</v>
      </c>
      <c r="I26" s="296">
        <v>0</v>
      </c>
      <c r="J26" s="298">
        <v>1</v>
      </c>
      <c r="K26" s="276">
        <f t="shared" si="0"/>
        <v>0</v>
      </c>
      <c r="L26" s="418"/>
    </row>
    <row r="27" spans="1:12" ht="12.75">
      <c r="A27" s="299" t="s">
        <v>5</v>
      </c>
      <c r="B27" s="300">
        <v>23</v>
      </c>
      <c r="C27" s="301">
        <v>1</v>
      </c>
      <c r="D27" s="301">
        <v>2</v>
      </c>
      <c r="E27" s="301">
        <v>0</v>
      </c>
      <c r="F27" s="301">
        <v>1</v>
      </c>
      <c r="G27" s="301">
        <v>0</v>
      </c>
      <c r="H27" s="301">
        <v>3</v>
      </c>
      <c r="I27" s="302">
        <v>0</v>
      </c>
      <c r="J27" s="303">
        <v>24</v>
      </c>
      <c r="K27" s="276">
        <f t="shared" si="0"/>
        <v>0</v>
      </c>
      <c r="L27" s="418"/>
    </row>
    <row r="28" spans="1:12" ht="12.75">
      <c r="A28" s="277" t="s">
        <v>6</v>
      </c>
      <c r="B28" s="278">
        <v>38</v>
      </c>
      <c r="C28" s="279">
        <v>3</v>
      </c>
      <c r="D28" s="279">
        <v>3</v>
      </c>
      <c r="E28" s="279">
        <v>0</v>
      </c>
      <c r="F28" s="279">
        <v>1</v>
      </c>
      <c r="G28" s="279">
        <v>0</v>
      </c>
      <c r="H28" s="279">
        <v>4</v>
      </c>
      <c r="I28" s="304">
        <v>2</v>
      </c>
      <c r="J28" s="279">
        <v>39</v>
      </c>
      <c r="K28" s="276"/>
      <c r="L28" s="418"/>
    </row>
    <row r="29" spans="1:12" ht="12.75">
      <c r="A29" s="294" t="s">
        <v>20</v>
      </c>
      <c r="B29" s="295">
        <v>2</v>
      </c>
      <c r="C29" s="296">
        <v>0</v>
      </c>
      <c r="D29" s="296">
        <v>0</v>
      </c>
      <c r="E29" s="296">
        <v>0</v>
      </c>
      <c r="F29" s="296">
        <v>0</v>
      </c>
      <c r="G29" s="296">
        <v>0</v>
      </c>
      <c r="H29" s="296">
        <v>0</v>
      </c>
      <c r="I29" s="296">
        <v>0</v>
      </c>
      <c r="J29" s="298">
        <v>2</v>
      </c>
      <c r="K29" s="276">
        <f t="shared" si="0"/>
        <v>0</v>
      </c>
      <c r="L29" s="418"/>
    </row>
    <row r="30" spans="1:12" ht="12.75">
      <c r="A30" s="299" t="s">
        <v>39</v>
      </c>
      <c r="B30" s="300">
        <v>5</v>
      </c>
      <c r="C30" s="301">
        <v>0</v>
      </c>
      <c r="D30" s="301">
        <v>0</v>
      </c>
      <c r="E30" s="301">
        <v>0</v>
      </c>
      <c r="F30" s="301">
        <v>0</v>
      </c>
      <c r="G30" s="301">
        <v>0</v>
      </c>
      <c r="H30" s="301">
        <v>0</v>
      </c>
      <c r="I30" s="302">
        <v>1</v>
      </c>
      <c r="J30" s="303">
        <v>4</v>
      </c>
      <c r="K30" s="276">
        <f t="shared" si="0"/>
        <v>0</v>
      </c>
      <c r="L30" s="418"/>
    </row>
    <row r="31" spans="1:12" ht="12.75">
      <c r="A31" s="299" t="s">
        <v>17</v>
      </c>
      <c r="B31" s="300">
        <v>1</v>
      </c>
      <c r="C31" s="301">
        <v>0</v>
      </c>
      <c r="D31" s="301">
        <v>0</v>
      </c>
      <c r="E31" s="301">
        <v>0</v>
      </c>
      <c r="F31" s="301">
        <v>0</v>
      </c>
      <c r="G31" s="301">
        <v>0</v>
      </c>
      <c r="H31" s="301">
        <v>0</v>
      </c>
      <c r="I31" s="302">
        <v>0</v>
      </c>
      <c r="J31" s="303">
        <v>1</v>
      </c>
      <c r="K31" s="276">
        <f t="shared" si="0"/>
        <v>0</v>
      </c>
      <c r="L31" s="418"/>
    </row>
    <row r="32" spans="1:12" ht="12.75">
      <c r="A32" s="299" t="s">
        <v>15</v>
      </c>
      <c r="B32" s="300">
        <v>6</v>
      </c>
      <c r="C32" s="301">
        <v>0</v>
      </c>
      <c r="D32" s="301">
        <v>0</v>
      </c>
      <c r="E32" s="301">
        <v>0</v>
      </c>
      <c r="F32" s="301">
        <v>0</v>
      </c>
      <c r="G32" s="301">
        <v>0</v>
      </c>
      <c r="H32" s="301">
        <v>0</v>
      </c>
      <c r="I32" s="302">
        <v>1</v>
      </c>
      <c r="J32" s="303">
        <v>5</v>
      </c>
      <c r="K32" s="276">
        <f t="shared" si="0"/>
        <v>0</v>
      </c>
      <c r="L32" s="418"/>
    </row>
    <row r="33" spans="1:12" ht="12.75">
      <c r="A33" s="299" t="s">
        <v>48</v>
      </c>
      <c r="B33" s="300">
        <v>3</v>
      </c>
      <c r="C33" s="301">
        <v>0</v>
      </c>
      <c r="D33" s="301">
        <v>0</v>
      </c>
      <c r="E33" s="301">
        <v>0</v>
      </c>
      <c r="F33" s="301">
        <v>0</v>
      </c>
      <c r="G33" s="301">
        <v>0</v>
      </c>
      <c r="H33" s="301">
        <v>0</v>
      </c>
      <c r="I33" s="302">
        <v>0</v>
      </c>
      <c r="J33" s="303">
        <v>3</v>
      </c>
      <c r="K33" s="276"/>
      <c r="L33" s="418"/>
    </row>
    <row r="34" spans="1:12" ht="12.75">
      <c r="A34" s="299" t="s">
        <v>36</v>
      </c>
      <c r="B34" s="300">
        <v>5</v>
      </c>
      <c r="C34" s="301">
        <v>1</v>
      </c>
      <c r="D34" s="301">
        <v>0</v>
      </c>
      <c r="E34" s="301">
        <v>0</v>
      </c>
      <c r="F34" s="301">
        <v>0</v>
      </c>
      <c r="G34" s="301">
        <v>0</v>
      </c>
      <c r="H34" s="301">
        <v>0</v>
      </c>
      <c r="I34" s="302">
        <v>0</v>
      </c>
      <c r="J34" s="303">
        <v>6</v>
      </c>
      <c r="K34" s="276">
        <f t="shared" si="0"/>
        <v>0</v>
      </c>
      <c r="L34" s="418"/>
    </row>
    <row r="35" spans="1:12" ht="12.75">
      <c r="A35" s="299" t="s">
        <v>24</v>
      </c>
      <c r="B35" s="300">
        <v>0</v>
      </c>
      <c r="C35" s="301">
        <v>1</v>
      </c>
      <c r="D35" s="301">
        <v>0</v>
      </c>
      <c r="E35" s="301">
        <v>0</v>
      </c>
      <c r="F35" s="301">
        <v>0</v>
      </c>
      <c r="G35" s="301">
        <v>0</v>
      </c>
      <c r="H35" s="301">
        <v>0</v>
      </c>
      <c r="I35" s="302">
        <v>0</v>
      </c>
      <c r="J35" s="303">
        <v>1</v>
      </c>
      <c r="K35" s="276">
        <f t="shared" si="0"/>
        <v>0</v>
      </c>
      <c r="L35" s="418"/>
    </row>
    <row r="36" spans="1:12" ht="12.75">
      <c r="A36" s="299" t="s">
        <v>108</v>
      </c>
      <c r="B36" s="300">
        <v>1</v>
      </c>
      <c r="C36" s="301">
        <v>0</v>
      </c>
      <c r="D36" s="301">
        <v>0</v>
      </c>
      <c r="E36" s="301">
        <v>0</v>
      </c>
      <c r="F36" s="301">
        <v>1</v>
      </c>
      <c r="G36" s="301">
        <v>0</v>
      </c>
      <c r="H36" s="301">
        <v>1</v>
      </c>
      <c r="I36" s="302">
        <v>0</v>
      </c>
      <c r="J36" s="303">
        <v>1</v>
      </c>
      <c r="K36" s="276">
        <f t="shared" si="0"/>
        <v>0</v>
      </c>
      <c r="L36" s="418"/>
    </row>
    <row r="37" spans="1:12" ht="12.75">
      <c r="A37" s="299" t="s">
        <v>42</v>
      </c>
      <c r="B37" s="300">
        <v>7</v>
      </c>
      <c r="C37" s="301">
        <v>0</v>
      </c>
      <c r="D37" s="301">
        <v>1</v>
      </c>
      <c r="E37" s="301">
        <v>0</v>
      </c>
      <c r="F37" s="301">
        <v>0</v>
      </c>
      <c r="G37" s="301">
        <v>0</v>
      </c>
      <c r="H37" s="301">
        <v>1</v>
      </c>
      <c r="I37" s="302">
        <v>0</v>
      </c>
      <c r="J37" s="303">
        <v>7</v>
      </c>
      <c r="K37" s="276">
        <f t="shared" si="0"/>
        <v>0</v>
      </c>
      <c r="L37" s="418"/>
    </row>
    <row r="38" spans="1:12" ht="12.75">
      <c r="A38" s="299" t="s">
        <v>19</v>
      </c>
      <c r="B38" s="300">
        <v>8</v>
      </c>
      <c r="C38" s="301">
        <v>1</v>
      </c>
      <c r="D38" s="301">
        <v>0</v>
      </c>
      <c r="E38" s="301">
        <v>1</v>
      </c>
      <c r="F38" s="301">
        <v>0</v>
      </c>
      <c r="G38" s="301">
        <v>0</v>
      </c>
      <c r="H38" s="301">
        <v>1</v>
      </c>
      <c r="I38" s="302">
        <v>1</v>
      </c>
      <c r="J38" s="303">
        <v>8</v>
      </c>
      <c r="K38" s="276">
        <f t="shared" si="0"/>
        <v>0</v>
      </c>
      <c r="L38" s="418"/>
    </row>
    <row r="39" spans="1:12" ht="12.75">
      <c r="A39" s="277" t="s">
        <v>27</v>
      </c>
      <c r="B39" s="278">
        <v>38</v>
      </c>
      <c r="C39" s="279">
        <v>3</v>
      </c>
      <c r="D39" s="279">
        <v>1</v>
      </c>
      <c r="E39" s="279">
        <v>1</v>
      </c>
      <c r="F39" s="279">
        <v>1</v>
      </c>
      <c r="G39" s="279">
        <v>0</v>
      </c>
      <c r="H39" s="279">
        <v>3</v>
      </c>
      <c r="I39" s="304">
        <v>3</v>
      </c>
      <c r="J39" s="279">
        <v>38</v>
      </c>
      <c r="K39" s="276">
        <f t="shared" si="0"/>
        <v>0</v>
      </c>
      <c r="L39" s="418"/>
    </row>
    <row r="40" spans="1:12" ht="12.75">
      <c r="A40" s="299" t="s">
        <v>7</v>
      </c>
      <c r="B40" s="300">
        <v>3</v>
      </c>
      <c r="C40" s="301">
        <v>1</v>
      </c>
      <c r="D40" s="301">
        <v>0</v>
      </c>
      <c r="E40" s="301">
        <v>0</v>
      </c>
      <c r="F40" s="301">
        <v>0</v>
      </c>
      <c r="G40" s="301">
        <v>0</v>
      </c>
      <c r="H40" s="301">
        <v>0</v>
      </c>
      <c r="I40" s="302">
        <v>0</v>
      </c>
      <c r="J40" s="303">
        <v>4</v>
      </c>
      <c r="K40" s="276">
        <f t="shared" si="0"/>
        <v>0</v>
      </c>
      <c r="L40" s="418"/>
    </row>
    <row r="41" spans="1:12" ht="12.75">
      <c r="A41" s="299" t="s">
        <v>183</v>
      </c>
      <c r="B41" s="300">
        <v>2</v>
      </c>
      <c r="C41" s="301">
        <v>0</v>
      </c>
      <c r="D41" s="301">
        <v>0</v>
      </c>
      <c r="E41" s="301">
        <v>0</v>
      </c>
      <c r="F41" s="301">
        <v>0</v>
      </c>
      <c r="G41" s="301">
        <v>0</v>
      </c>
      <c r="H41" s="301">
        <v>0</v>
      </c>
      <c r="I41" s="302">
        <v>0</v>
      </c>
      <c r="J41" s="303">
        <v>2</v>
      </c>
      <c r="K41" s="276">
        <f t="shared" si="0"/>
        <v>0</v>
      </c>
      <c r="L41" s="418"/>
    </row>
    <row r="42" spans="1:12" ht="12.75">
      <c r="A42" s="299" t="s">
        <v>51</v>
      </c>
      <c r="B42" s="300">
        <v>2</v>
      </c>
      <c r="C42" s="301">
        <v>1</v>
      </c>
      <c r="D42" s="301">
        <v>0</v>
      </c>
      <c r="E42" s="301">
        <v>0</v>
      </c>
      <c r="F42" s="301">
        <v>0</v>
      </c>
      <c r="G42" s="301">
        <v>0</v>
      </c>
      <c r="H42" s="301">
        <v>0</v>
      </c>
      <c r="I42" s="302">
        <v>0</v>
      </c>
      <c r="J42" s="303">
        <v>3</v>
      </c>
      <c r="K42" s="276">
        <f t="shared" si="0"/>
        <v>0</v>
      </c>
      <c r="L42" s="418"/>
    </row>
    <row r="43" spans="1:12" ht="12.75">
      <c r="A43" s="299" t="s">
        <v>184</v>
      </c>
      <c r="B43" s="300">
        <v>1</v>
      </c>
      <c r="C43" s="301">
        <v>0</v>
      </c>
      <c r="D43" s="301">
        <v>0</v>
      </c>
      <c r="E43" s="301">
        <v>0</v>
      </c>
      <c r="F43" s="301">
        <v>0</v>
      </c>
      <c r="G43" s="301">
        <v>0</v>
      </c>
      <c r="H43" s="301">
        <v>0</v>
      </c>
      <c r="I43" s="302">
        <v>0</v>
      </c>
      <c r="J43" s="303">
        <v>1</v>
      </c>
      <c r="K43" s="276">
        <f t="shared" si="0"/>
        <v>0</v>
      </c>
      <c r="L43" s="418"/>
    </row>
    <row r="44" spans="1:12" ht="12.75">
      <c r="A44" s="299" t="s">
        <v>11</v>
      </c>
      <c r="B44" s="300">
        <v>2</v>
      </c>
      <c r="C44" s="301">
        <v>0</v>
      </c>
      <c r="D44" s="301">
        <v>0</v>
      </c>
      <c r="E44" s="301">
        <v>0</v>
      </c>
      <c r="F44" s="301">
        <v>0</v>
      </c>
      <c r="G44" s="301">
        <v>0</v>
      </c>
      <c r="H44" s="301">
        <v>0</v>
      </c>
      <c r="I44" s="302">
        <v>0</v>
      </c>
      <c r="J44" s="303">
        <v>2</v>
      </c>
      <c r="K44" s="276">
        <f t="shared" si="0"/>
        <v>0</v>
      </c>
      <c r="L44" s="418"/>
    </row>
    <row r="45" spans="1:12" ht="12.75">
      <c r="A45" s="299" t="s">
        <v>188</v>
      </c>
      <c r="B45" s="300">
        <v>1</v>
      </c>
      <c r="C45" s="301">
        <v>0</v>
      </c>
      <c r="D45" s="301">
        <v>1</v>
      </c>
      <c r="E45" s="301">
        <v>0</v>
      </c>
      <c r="F45" s="301">
        <v>0</v>
      </c>
      <c r="G45" s="301">
        <v>0</v>
      </c>
      <c r="H45" s="301">
        <v>1</v>
      </c>
      <c r="I45" s="302">
        <v>0</v>
      </c>
      <c r="J45" s="303">
        <v>1</v>
      </c>
      <c r="K45" s="276">
        <f t="shared" si="0"/>
        <v>0</v>
      </c>
      <c r="L45" s="418"/>
    </row>
    <row r="46" spans="1:12" ht="12.75">
      <c r="A46" s="299" t="s">
        <v>41</v>
      </c>
      <c r="B46" s="300">
        <v>1</v>
      </c>
      <c r="C46" s="301">
        <v>0</v>
      </c>
      <c r="D46" s="301">
        <v>0</v>
      </c>
      <c r="E46" s="301">
        <v>0</v>
      </c>
      <c r="F46" s="301">
        <v>0</v>
      </c>
      <c r="G46" s="301">
        <v>0</v>
      </c>
      <c r="H46" s="301">
        <v>0</v>
      </c>
      <c r="I46" s="302">
        <v>0</v>
      </c>
      <c r="J46" s="303">
        <v>1</v>
      </c>
      <c r="K46" s="276">
        <f t="shared" si="0"/>
        <v>0</v>
      </c>
      <c r="L46" s="418"/>
    </row>
    <row r="47" spans="1:12" ht="12.75">
      <c r="A47" s="277" t="s">
        <v>14</v>
      </c>
      <c r="B47" s="278">
        <v>12</v>
      </c>
      <c r="C47" s="279">
        <v>2</v>
      </c>
      <c r="D47" s="279">
        <v>1</v>
      </c>
      <c r="E47" s="279">
        <v>0</v>
      </c>
      <c r="F47" s="279">
        <v>0</v>
      </c>
      <c r="G47" s="279">
        <v>0</v>
      </c>
      <c r="H47" s="279">
        <v>1</v>
      </c>
      <c r="I47" s="304">
        <v>0</v>
      </c>
      <c r="J47" s="279">
        <v>14</v>
      </c>
      <c r="K47" s="276">
        <f t="shared" si="0"/>
        <v>0</v>
      </c>
      <c r="L47" s="418"/>
    </row>
    <row r="48" spans="1:12" ht="22.5">
      <c r="A48" s="299" t="s">
        <v>28</v>
      </c>
      <c r="B48" s="300">
        <v>1</v>
      </c>
      <c r="C48" s="301">
        <v>0</v>
      </c>
      <c r="D48" s="301">
        <v>0</v>
      </c>
      <c r="E48" s="301">
        <v>0</v>
      </c>
      <c r="F48" s="301">
        <v>0</v>
      </c>
      <c r="G48" s="301">
        <v>0</v>
      </c>
      <c r="H48" s="301">
        <v>0</v>
      </c>
      <c r="I48" s="302">
        <v>0</v>
      </c>
      <c r="J48" s="303">
        <v>1</v>
      </c>
      <c r="K48" s="276">
        <f t="shared" si="0"/>
        <v>0</v>
      </c>
      <c r="L48" s="418"/>
    </row>
    <row r="49" spans="1:12" ht="12.75">
      <c r="A49" s="282" t="s">
        <v>29</v>
      </c>
      <c r="B49" s="258">
        <v>89</v>
      </c>
      <c r="C49" s="283">
        <v>8</v>
      </c>
      <c r="D49" s="283">
        <v>5</v>
      </c>
      <c r="E49" s="283">
        <v>1</v>
      </c>
      <c r="F49" s="283">
        <v>2</v>
      </c>
      <c r="G49" s="283">
        <v>0</v>
      </c>
      <c r="H49" s="283">
        <v>8</v>
      </c>
      <c r="I49" s="283">
        <v>5</v>
      </c>
      <c r="J49" s="283">
        <v>92</v>
      </c>
      <c r="K49" s="276"/>
      <c r="L49" s="418"/>
    </row>
    <row r="50" spans="1:11" s="306" customFormat="1" ht="21.75" customHeight="1">
      <c r="A50" s="495" t="s">
        <v>203</v>
      </c>
      <c r="B50" s="496"/>
      <c r="C50" s="496"/>
      <c r="D50" s="496"/>
      <c r="E50" s="496"/>
      <c r="F50" s="496"/>
      <c r="G50" s="496"/>
      <c r="H50" s="496"/>
      <c r="I50" s="496"/>
      <c r="J50" s="496"/>
      <c r="K50" s="305"/>
    </row>
    <row r="51" spans="1:11" s="308" customFormat="1" ht="21.75" customHeight="1">
      <c r="A51" s="497" t="s">
        <v>193</v>
      </c>
      <c r="B51" s="498"/>
      <c r="C51" s="498"/>
      <c r="D51" s="498"/>
      <c r="E51" s="498"/>
      <c r="F51" s="498"/>
      <c r="G51" s="498"/>
      <c r="H51" s="498"/>
      <c r="I51" s="498"/>
      <c r="J51" s="498"/>
      <c r="K51" s="307"/>
    </row>
    <row r="52" spans="1:11" s="308" customFormat="1" ht="25.5" customHeight="1">
      <c r="A52" s="497" t="s">
        <v>216</v>
      </c>
      <c r="B52" s="499"/>
      <c r="C52" s="499"/>
      <c r="D52" s="499"/>
      <c r="E52" s="499"/>
      <c r="F52" s="499"/>
      <c r="G52" s="499"/>
      <c r="H52" s="499"/>
      <c r="I52" s="499"/>
      <c r="J52" s="499"/>
      <c r="K52" s="307"/>
    </row>
  </sheetData>
  <mergeCells count="8">
    <mergeCell ref="A50:J50"/>
    <mergeCell ref="A51:J51"/>
    <mergeCell ref="A52:J52"/>
    <mergeCell ref="A1:J1"/>
    <mergeCell ref="B2:I2"/>
    <mergeCell ref="J2:J3"/>
    <mergeCell ref="A20:J20"/>
    <mergeCell ref="A19:J19"/>
  </mergeCells>
  <printOptions horizontalCentered="1"/>
  <pageMargins left="0.3937007874015748" right="0.3937007874015748" top="0.44" bottom="0.33" header="0.31496062992125984" footer="0.17"/>
  <pageSetup horizontalDpi="600" verticalDpi="600" orientation="portrait" paperSize="9" scale="90" r:id="rId1"/>
  <headerFooter alignWithMargins="0">
    <oddFooter>&amp;CStránka &amp;P</oddFooter>
  </headerFooter>
  <rowBreaks count="1" manualBreakCount="1">
    <brk id="53"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J46"/>
  <sheetViews>
    <sheetView view="pageBreakPreview" zoomScaleSheetLayoutView="100" workbookViewId="0" topLeftCell="A16">
      <selection activeCell="K5" sqref="K5"/>
    </sheetView>
  </sheetViews>
  <sheetFormatPr defaultColWidth="9.140625" defaultRowHeight="12.75"/>
  <cols>
    <col min="1" max="1" width="16.140625" style="0" bestFit="1" customWidth="1"/>
    <col min="2" max="10" width="7.7109375" style="0" customWidth="1"/>
  </cols>
  <sheetData>
    <row r="1" spans="1:10" ht="15.75">
      <c r="A1" s="511" t="s">
        <v>204</v>
      </c>
      <c r="B1" s="512"/>
      <c r="C1" s="512"/>
      <c r="D1" s="512"/>
      <c r="E1" s="512"/>
      <c r="F1" s="512"/>
      <c r="G1" s="512"/>
      <c r="H1" s="512"/>
      <c r="I1" s="512"/>
      <c r="J1" s="513"/>
    </row>
    <row r="2" spans="1:10" ht="15.75">
      <c r="A2" s="514" t="str">
        <f>LOWER(Nastavení!B1)</f>
        <v>srpen 2009</v>
      </c>
      <c r="B2" s="515"/>
      <c r="C2" s="515"/>
      <c r="D2" s="515"/>
      <c r="E2" s="515"/>
      <c r="F2" s="515"/>
      <c r="G2" s="515"/>
      <c r="H2" s="515"/>
      <c r="I2" s="515"/>
      <c r="J2" s="516"/>
    </row>
    <row r="3" spans="1:10" ht="12.75">
      <c r="A3" s="285"/>
      <c r="B3" s="286"/>
      <c r="C3" s="286"/>
      <c r="D3" s="286"/>
      <c r="E3" s="286"/>
      <c r="F3" s="286"/>
      <c r="G3" s="286"/>
      <c r="H3" s="286"/>
      <c r="I3" s="286"/>
      <c r="J3" s="181" t="s">
        <v>205</v>
      </c>
    </row>
    <row r="4" spans="1:10" ht="77.25">
      <c r="A4" s="353" t="s">
        <v>0</v>
      </c>
      <c r="B4" s="309" t="str">
        <f>CONCATENATE("Počet účastníků řízení k ",DAY(Nastavení!B2),".",MONTH(Nastavení!B2),".",YEAR(Nastavení!B3),"*")</f>
        <v>Počet účastníků řízení k 1.8.2009*</v>
      </c>
      <c r="C4" s="309" t="s">
        <v>206</v>
      </c>
      <c r="D4" s="309" t="s">
        <v>207</v>
      </c>
      <c r="E4" s="309" t="s">
        <v>208</v>
      </c>
      <c r="F4" s="309" t="s">
        <v>50</v>
      </c>
      <c r="G4" s="309" t="s">
        <v>199</v>
      </c>
      <c r="H4" s="309" t="s">
        <v>174</v>
      </c>
      <c r="I4" s="309" t="s">
        <v>175</v>
      </c>
      <c r="J4" s="309" t="str">
        <f>CONCATENATE("Počet účastníků řízení k ",DAY(Nastavení!B3),".",MONTH(Nastavení!B3),".",YEAR(Nastavení!B3),"*")</f>
        <v>Počet účastníků řízení k 31.8.2009*</v>
      </c>
    </row>
    <row r="5" spans="1:10" ht="12.75">
      <c r="A5" s="310" t="s">
        <v>1</v>
      </c>
      <c r="B5" s="311">
        <v>25</v>
      </c>
      <c r="C5" s="312">
        <v>1</v>
      </c>
      <c r="D5" s="313">
        <v>1</v>
      </c>
      <c r="E5" s="313">
        <v>1</v>
      </c>
      <c r="F5" s="313">
        <v>0</v>
      </c>
      <c r="G5" s="313">
        <v>0</v>
      </c>
      <c r="H5" s="313">
        <v>2</v>
      </c>
      <c r="I5" s="314">
        <v>5</v>
      </c>
      <c r="J5" s="315">
        <v>21</v>
      </c>
    </row>
    <row r="6" spans="1:10" ht="12.75">
      <c r="A6" s="310" t="s">
        <v>177</v>
      </c>
      <c r="B6" s="313">
        <v>1</v>
      </c>
      <c r="C6" s="312">
        <v>0</v>
      </c>
      <c r="D6" s="313">
        <v>0</v>
      </c>
      <c r="E6" s="313">
        <v>0</v>
      </c>
      <c r="F6" s="313">
        <v>0</v>
      </c>
      <c r="G6" s="313">
        <v>0</v>
      </c>
      <c r="H6" s="313">
        <v>0</v>
      </c>
      <c r="I6" s="314">
        <v>0</v>
      </c>
      <c r="J6" s="315">
        <v>1</v>
      </c>
    </row>
    <row r="7" spans="1:10" ht="12.75">
      <c r="A7" s="310" t="s">
        <v>38</v>
      </c>
      <c r="B7" s="313">
        <v>0</v>
      </c>
      <c r="C7" s="312">
        <v>1</v>
      </c>
      <c r="D7" s="313">
        <v>0</v>
      </c>
      <c r="E7" s="313">
        <v>0</v>
      </c>
      <c r="F7" s="313">
        <v>0</v>
      </c>
      <c r="G7" s="313">
        <v>0</v>
      </c>
      <c r="H7" s="313">
        <v>0</v>
      </c>
      <c r="I7" s="314">
        <v>0</v>
      </c>
      <c r="J7" s="315">
        <v>1</v>
      </c>
    </row>
    <row r="8" spans="1:10" ht="12.75">
      <c r="A8" s="310" t="s">
        <v>2</v>
      </c>
      <c r="B8" s="313">
        <v>2</v>
      </c>
      <c r="C8" s="312">
        <v>0</v>
      </c>
      <c r="D8" s="313">
        <v>0</v>
      </c>
      <c r="E8" s="313">
        <v>0</v>
      </c>
      <c r="F8" s="313">
        <v>0</v>
      </c>
      <c r="G8" s="313">
        <v>0</v>
      </c>
      <c r="H8" s="313">
        <v>0</v>
      </c>
      <c r="I8" s="314">
        <v>0</v>
      </c>
      <c r="J8" s="315">
        <v>2</v>
      </c>
    </row>
    <row r="9" spans="1:10" ht="12.75">
      <c r="A9" s="316" t="s">
        <v>3</v>
      </c>
      <c r="B9" s="317">
        <v>2</v>
      </c>
      <c r="C9" s="318">
        <v>0</v>
      </c>
      <c r="D9" s="317">
        <v>0</v>
      </c>
      <c r="E9" s="317">
        <v>0</v>
      </c>
      <c r="F9" s="317">
        <v>0</v>
      </c>
      <c r="G9" s="317">
        <v>0</v>
      </c>
      <c r="H9" s="317">
        <v>0</v>
      </c>
      <c r="I9" s="319">
        <v>0</v>
      </c>
      <c r="J9" s="320">
        <v>2</v>
      </c>
    </row>
    <row r="10" spans="1:10" ht="12.75">
      <c r="A10" s="316" t="s">
        <v>4</v>
      </c>
      <c r="B10" s="317">
        <v>28</v>
      </c>
      <c r="C10" s="318">
        <v>5</v>
      </c>
      <c r="D10" s="317">
        <v>0</v>
      </c>
      <c r="E10" s="317">
        <v>1</v>
      </c>
      <c r="F10" s="317">
        <v>0</v>
      </c>
      <c r="G10" s="317">
        <v>0</v>
      </c>
      <c r="H10" s="317">
        <v>1</v>
      </c>
      <c r="I10" s="319">
        <v>5</v>
      </c>
      <c r="J10" s="320">
        <v>28</v>
      </c>
    </row>
    <row r="11" spans="1:10" ht="12.75">
      <c r="A11" s="316" t="s">
        <v>5</v>
      </c>
      <c r="B11" s="317">
        <v>68</v>
      </c>
      <c r="C11" s="318">
        <v>3</v>
      </c>
      <c r="D11" s="317">
        <v>0</v>
      </c>
      <c r="E11" s="317">
        <v>5</v>
      </c>
      <c r="F11" s="317">
        <v>1</v>
      </c>
      <c r="G11" s="317">
        <v>0</v>
      </c>
      <c r="H11" s="317">
        <v>6</v>
      </c>
      <c r="I11" s="319">
        <v>14</v>
      </c>
      <c r="J11" s="320">
        <v>57</v>
      </c>
    </row>
    <row r="12" spans="1:10" ht="12.75">
      <c r="A12" s="321" t="s">
        <v>6</v>
      </c>
      <c r="B12" s="322">
        <v>126</v>
      </c>
      <c r="C12" s="322">
        <v>10</v>
      </c>
      <c r="D12" s="322">
        <v>1</v>
      </c>
      <c r="E12" s="322">
        <v>7</v>
      </c>
      <c r="F12" s="322">
        <v>1</v>
      </c>
      <c r="G12" s="322">
        <v>0</v>
      </c>
      <c r="H12" s="322">
        <v>9</v>
      </c>
      <c r="I12" s="322">
        <v>24</v>
      </c>
      <c r="J12" s="322">
        <v>112</v>
      </c>
    </row>
    <row r="13" spans="1:10" ht="12.75">
      <c r="A13" s="316" t="s">
        <v>20</v>
      </c>
      <c r="B13" s="317">
        <v>3</v>
      </c>
      <c r="C13" s="318">
        <v>1</v>
      </c>
      <c r="D13" s="317">
        <v>0</v>
      </c>
      <c r="E13" s="317">
        <v>0</v>
      </c>
      <c r="F13" s="317">
        <v>0</v>
      </c>
      <c r="G13" s="317">
        <v>0</v>
      </c>
      <c r="H13" s="317">
        <v>0</v>
      </c>
      <c r="I13" s="319">
        <v>0</v>
      </c>
      <c r="J13" s="320">
        <v>4</v>
      </c>
    </row>
    <row r="14" spans="1:10" ht="12.75">
      <c r="A14" s="316" t="s">
        <v>43</v>
      </c>
      <c r="B14" s="317">
        <v>3</v>
      </c>
      <c r="C14" s="318">
        <v>0</v>
      </c>
      <c r="D14" s="317">
        <v>0</v>
      </c>
      <c r="E14" s="317">
        <v>0</v>
      </c>
      <c r="F14" s="317">
        <v>0</v>
      </c>
      <c r="G14" s="317">
        <v>0</v>
      </c>
      <c r="H14" s="317">
        <v>0</v>
      </c>
      <c r="I14" s="319">
        <v>0</v>
      </c>
      <c r="J14" s="320">
        <v>3</v>
      </c>
    </row>
    <row r="15" spans="1:10" ht="12.75">
      <c r="A15" s="316" t="s">
        <v>39</v>
      </c>
      <c r="B15" s="317">
        <v>7</v>
      </c>
      <c r="C15" s="318">
        <v>1</v>
      </c>
      <c r="D15" s="317">
        <v>0</v>
      </c>
      <c r="E15" s="317">
        <v>0</v>
      </c>
      <c r="F15" s="317">
        <v>0</v>
      </c>
      <c r="G15" s="317">
        <v>0</v>
      </c>
      <c r="H15" s="317">
        <v>0</v>
      </c>
      <c r="I15" s="319">
        <v>0</v>
      </c>
      <c r="J15" s="320">
        <v>8</v>
      </c>
    </row>
    <row r="16" spans="1:10" ht="12.75">
      <c r="A16" s="316" t="s">
        <v>17</v>
      </c>
      <c r="B16" s="317">
        <v>4</v>
      </c>
      <c r="C16" s="318">
        <v>0</v>
      </c>
      <c r="D16" s="317">
        <v>0</v>
      </c>
      <c r="E16" s="317">
        <v>0</v>
      </c>
      <c r="F16" s="317">
        <v>0</v>
      </c>
      <c r="G16" s="317">
        <v>0</v>
      </c>
      <c r="H16" s="317">
        <v>0</v>
      </c>
      <c r="I16" s="319">
        <v>1</v>
      </c>
      <c r="J16" s="320">
        <v>3</v>
      </c>
    </row>
    <row r="17" spans="1:10" ht="12.75">
      <c r="A17" s="316" t="s">
        <v>25</v>
      </c>
      <c r="B17" s="317">
        <v>1</v>
      </c>
      <c r="C17" s="318">
        <v>0</v>
      </c>
      <c r="D17" s="317">
        <v>0</v>
      </c>
      <c r="E17" s="317">
        <v>0</v>
      </c>
      <c r="F17" s="317">
        <v>0</v>
      </c>
      <c r="G17" s="317">
        <v>0</v>
      </c>
      <c r="H17" s="317">
        <v>0</v>
      </c>
      <c r="I17" s="319">
        <v>1</v>
      </c>
      <c r="J17" s="320">
        <v>0</v>
      </c>
    </row>
    <row r="18" spans="1:10" ht="12.75">
      <c r="A18" s="316" t="s">
        <v>15</v>
      </c>
      <c r="B18" s="317">
        <v>30</v>
      </c>
      <c r="C18" s="318">
        <v>0</v>
      </c>
      <c r="D18" s="317">
        <v>0</v>
      </c>
      <c r="E18" s="317">
        <v>2</v>
      </c>
      <c r="F18" s="317">
        <v>0</v>
      </c>
      <c r="G18" s="317">
        <v>0</v>
      </c>
      <c r="H18" s="317">
        <v>2</v>
      </c>
      <c r="I18" s="319">
        <v>1</v>
      </c>
      <c r="J18" s="320">
        <v>29</v>
      </c>
    </row>
    <row r="19" spans="1:10" ht="12.75">
      <c r="A19" s="316" t="s">
        <v>48</v>
      </c>
      <c r="B19" s="317">
        <v>10</v>
      </c>
      <c r="C19" s="318">
        <v>0</v>
      </c>
      <c r="D19" s="317">
        <v>0</v>
      </c>
      <c r="E19" s="317">
        <v>0</v>
      </c>
      <c r="F19" s="317">
        <v>0</v>
      </c>
      <c r="G19" s="317">
        <v>0</v>
      </c>
      <c r="H19" s="317">
        <v>0</v>
      </c>
      <c r="I19" s="319">
        <v>0</v>
      </c>
      <c r="J19" s="320">
        <v>10</v>
      </c>
    </row>
    <row r="20" spans="1:10" ht="12.75">
      <c r="A20" s="316" t="s">
        <v>36</v>
      </c>
      <c r="B20" s="317">
        <v>27</v>
      </c>
      <c r="C20" s="318">
        <v>3</v>
      </c>
      <c r="D20" s="317">
        <v>0</v>
      </c>
      <c r="E20" s="317">
        <v>2</v>
      </c>
      <c r="F20" s="317">
        <v>0</v>
      </c>
      <c r="G20" s="317">
        <v>0</v>
      </c>
      <c r="H20" s="317">
        <v>2</v>
      </c>
      <c r="I20" s="319">
        <v>5</v>
      </c>
      <c r="J20" s="320">
        <v>25</v>
      </c>
    </row>
    <row r="21" spans="1:10" ht="12.75">
      <c r="A21" s="316" t="s">
        <v>16</v>
      </c>
      <c r="B21" s="317">
        <v>2</v>
      </c>
      <c r="C21" s="318">
        <v>0</v>
      </c>
      <c r="D21" s="317">
        <v>0</v>
      </c>
      <c r="E21" s="317">
        <v>0</v>
      </c>
      <c r="F21" s="317">
        <v>0</v>
      </c>
      <c r="G21" s="317">
        <v>0</v>
      </c>
      <c r="H21" s="317">
        <v>0</v>
      </c>
      <c r="I21" s="319">
        <v>1</v>
      </c>
      <c r="J21" s="320">
        <v>1</v>
      </c>
    </row>
    <row r="22" spans="1:10" ht="12.75">
      <c r="A22" s="316" t="s">
        <v>21</v>
      </c>
      <c r="B22" s="317">
        <v>1</v>
      </c>
      <c r="C22" s="318">
        <v>0</v>
      </c>
      <c r="D22" s="317">
        <v>0</v>
      </c>
      <c r="E22" s="317">
        <v>0</v>
      </c>
      <c r="F22" s="317">
        <v>0</v>
      </c>
      <c r="G22" s="317">
        <v>0</v>
      </c>
      <c r="H22" s="317">
        <v>0</v>
      </c>
      <c r="I22" s="319">
        <v>0</v>
      </c>
      <c r="J22" s="320">
        <v>1</v>
      </c>
    </row>
    <row r="23" spans="1:10" ht="12.75">
      <c r="A23" s="316" t="s">
        <v>108</v>
      </c>
      <c r="B23" s="317">
        <v>3</v>
      </c>
      <c r="C23" s="318">
        <v>0</v>
      </c>
      <c r="D23" s="317">
        <v>0</v>
      </c>
      <c r="E23" s="317">
        <v>0</v>
      </c>
      <c r="F23" s="317">
        <v>0</v>
      </c>
      <c r="G23" s="317">
        <v>0</v>
      </c>
      <c r="H23" s="317">
        <v>0</v>
      </c>
      <c r="I23" s="319">
        <v>0</v>
      </c>
      <c r="J23" s="320">
        <v>3</v>
      </c>
    </row>
    <row r="24" spans="1:10" ht="12.75">
      <c r="A24" s="316" t="s">
        <v>42</v>
      </c>
      <c r="B24" s="317">
        <v>12</v>
      </c>
      <c r="C24" s="318">
        <v>0</v>
      </c>
      <c r="D24" s="317">
        <v>0</v>
      </c>
      <c r="E24" s="317">
        <v>1</v>
      </c>
      <c r="F24" s="317">
        <v>1</v>
      </c>
      <c r="G24" s="317">
        <v>0</v>
      </c>
      <c r="H24" s="317">
        <v>2</v>
      </c>
      <c r="I24" s="319">
        <v>2</v>
      </c>
      <c r="J24" s="320">
        <v>10</v>
      </c>
    </row>
    <row r="25" spans="1:10" ht="12.75">
      <c r="A25" s="316" t="s">
        <v>19</v>
      </c>
      <c r="B25" s="317">
        <v>16</v>
      </c>
      <c r="C25" s="318">
        <v>0</v>
      </c>
      <c r="D25" s="317">
        <v>0</v>
      </c>
      <c r="E25" s="317">
        <v>0</v>
      </c>
      <c r="F25" s="317">
        <v>1</v>
      </c>
      <c r="G25" s="317">
        <v>0</v>
      </c>
      <c r="H25" s="317">
        <v>1</v>
      </c>
      <c r="I25" s="319">
        <v>1</v>
      </c>
      <c r="J25" s="320">
        <v>15</v>
      </c>
    </row>
    <row r="26" spans="1:10" ht="12.75">
      <c r="A26" s="321" t="s">
        <v>27</v>
      </c>
      <c r="B26" s="322">
        <v>119</v>
      </c>
      <c r="C26" s="322">
        <v>5</v>
      </c>
      <c r="D26" s="322">
        <v>0</v>
      </c>
      <c r="E26" s="322">
        <v>5</v>
      </c>
      <c r="F26" s="322">
        <v>2</v>
      </c>
      <c r="G26" s="322">
        <v>0</v>
      </c>
      <c r="H26" s="322">
        <v>7</v>
      </c>
      <c r="I26" s="322">
        <v>12</v>
      </c>
      <c r="J26" s="322">
        <v>112</v>
      </c>
    </row>
    <row r="27" spans="1:10" ht="12.75">
      <c r="A27" s="316" t="s">
        <v>44</v>
      </c>
      <c r="B27" s="317">
        <v>1</v>
      </c>
      <c r="C27" s="318">
        <v>0</v>
      </c>
      <c r="D27" s="317">
        <v>0</v>
      </c>
      <c r="E27" s="317">
        <v>0</v>
      </c>
      <c r="F27" s="317">
        <v>0</v>
      </c>
      <c r="G27" s="317">
        <v>1</v>
      </c>
      <c r="H27" s="317">
        <v>1</v>
      </c>
      <c r="I27" s="319">
        <v>0</v>
      </c>
      <c r="J27" s="320">
        <v>1</v>
      </c>
    </row>
    <row r="28" spans="1:10" ht="12.75">
      <c r="A28" s="321" t="s">
        <v>49</v>
      </c>
      <c r="B28" s="322">
        <v>1</v>
      </c>
      <c r="C28" s="322">
        <v>0</v>
      </c>
      <c r="D28" s="322">
        <v>0</v>
      </c>
      <c r="E28" s="322">
        <v>0</v>
      </c>
      <c r="F28" s="322">
        <v>0</v>
      </c>
      <c r="G28" s="322">
        <v>1</v>
      </c>
      <c r="H28" s="322">
        <v>1</v>
      </c>
      <c r="I28" s="322">
        <v>0</v>
      </c>
      <c r="J28" s="322">
        <v>1</v>
      </c>
    </row>
    <row r="29" spans="1:10" ht="12.75">
      <c r="A29" s="316" t="s">
        <v>7</v>
      </c>
      <c r="B29" s="317">
        <v>1</v>
      </c>
      <c r="C29" s="318">
        <v>0</v>
      </c>
      <c r="D29" s="317">
        <v>0</v>
      </c>
      <c r="E29" s="317">
        <v>0</v>
      </c>
      <c r="F29" s="317">
        <v>0</v>
      </c>
      <c r="G29" s="317">
        <v>0</v>
      </c>
      <c r="H29" s="317">
        <v>0</v>
      </c>
      <c r="I29" s="319">
        <v>0</v>
      </c>
      <c r="J29" s="320">
        <v>1</v>
      </c>
    </row>
    <row r="30" spans="1:10" ht="12.75">
      <c r="A30" s="316" t="s">
        <v>183</v>
      </c>
      <c r="B30" s="317">
        <v>1</v>
      </c>
      <c r="C30" s="318">
        <v>0</v>
      </c>
      <c r="D30" s="317">
        <v>0</v>
      </c>
      <c r="E30" s="317">
        <v>0</v>
      </c>
      <c r="F30" s="317">
        <v>0</v>
      </c>
      <c r="G30" s="317">
        <v>0</v>
      </c>
      <c r="H30" s="317">
        <v>0</v>
      </c>
      <c r="I30" s="319">
        <v>0</v>
      </c>
      <c r="J30" s="320">
        <v>1</v>
      </c>
    </row>
    <row r="31" spans="1:10" ht="12.75">
      <c r="A31" s="316" t="s">
        <v>51</v>
      </c>
      <c r="B31" s="317">
        <v>1</v>
      </c>
      <c r="C31" s="318">
        <v>0</v>
      </c>
      <c r="D31" s="317">
        <v>0</v>
      </c>
      <c r="E31" s="317">
        <v>0</v>
      </c>
      <c r="F31" s="317">
        <v>0</v>
      </c>
      <c r="G31" s="317">
        <v>0</v>
      </c>
      <c r="H31" s="317">
        <v>0</v>
      </c>
      <c r="I31" s="319">
        <v>0</v>
      </c>
      <c r="J31" s="320">
        <v>1</v>
      </c>
    </row>
    <row r="32" spans="1:10" ht="12.75">
      <c r="A32" s="316" t="s">
        <v>110</v>
      </c>
      <c r="B32" s="317">
        <v>2</v>
      </c>
      <c r="C32" s="318">
        <v>0</v>
      </c>
      <c r="D32" s="317">
        <v>0</v>
      </c>
      <c r="E32" s="317">
        <v>0</v>
      </c>
      <c r="F32" s="317">
        <v>0</v>
      </c>
      <c r="G32" s="317">
        <v>0</v>
      </c>
      <c r="H32" s="317">
        <v>0</v>
      </c>
      <c r="I32" s="319">
        <v>0</v>
      </c>
      <c r="J32" s="320">
        <v>2</v>
      </c>
    </row>
    <row r="33" spans="1:10" ht="12.75">
      <c r="A33" s="316" t="s">
        <v>111</v>
      </c>
      <c r="B33" s="317">
        <v>3</v>
      </c>
      <c r="C33" s="318">
        <v>0</v>
      </c>
      <c r="D33" s="317">
        <v>0</v>
      </c>
      <c r="E33" s="317">
        <v>0</v>
      </c>
      <c r="F33" s="317">
        <v>1</v>
      </c>
      <c r="G33" s="317">
        <v>0</v>
      </c>
      <c r="H33" s="317">
        <v>1</v>
      </c>
      <c r="I33" s="319">
        <v>1</v>
      </c>
      <c r="J33" s="320">
        <v>2</v>
      </c>
    </row>
    <row r="34" spans="1:10" ht="12.75">
      <c r="A34" s="316" t="s">
        <v>10</v>
      </c>
      <c r="B34" s="317">
        <v>2</v>
      </c>
      <c r="C34" s="318">
        <v>0</v>
      </c>
      <c r="D34" s="317">
        <v>0</v>
      </c>
      <c r="E34" s="317">
        <v>0</v>
      </c>
      <c r="F34" s="317">
        <v>0</v>
      </c>
      <c r="G34" s="317">
        <v>0</v>
      </c>
      <c r="H34" s="317">
        <v>0</v>
      </c>
      <c r="I34" s="319">
        <v>0</v>
      </c>
      <c r="J34" s="320">
        <v>2</v>
      </c>
    </row>
    <row r="35" spans="1:10" ht="12.75">
      <c r="A35" s="316" t="s">
        <v>185</v>
      </c>
      <c r="B35" s="317">
        <v>1</v>
      </c>
      <c r="C35" s="318">
        <v>0</v>
      </c>
      <c r="D35" s="317">
        <v>0</v>
      </c>
      <c r="E35" s="317">
        <v>0</v>
      </c>
      <c r="F35" s="317">
        <v>0</v>
      </c>
      <c r="G35" s="317">
        <v>0</v>
      </c>
      <c r="H35" s="317">
        <v>0</v>
      </c>
      <c r="I35" s="319">
        <v>0</v>
      </c>
      <c r="J35" s="320">
        <v>1</v>
      </c>
    </row>
    <row r="36" spans="1:10" ht="12.75">
      <c r="A36" s="316" t="s">
        <v>186</v>
      </c>
      <c r="B36" s="317">
        <v>1</v>
      </c>
      <c r="C36" s="318">
        <v>0</v>
      </c>
      <c r="D36" s="317">
        <v>0</v>
      </c>
      <c r="E36" s="317">
        <v>0</v>
      </c>
      <c r="F36" s="317">
        <v>0</v>
      </c>
      <c r="G36" s="317">
        <v>0</v>
      </c>
      <c r="H36" s="317">
        <v>0</v>
      </c>
      <c r="I36" s="319">
        <v>0</v>
      </c>
      <c r="J36" s="320">
        <v>1</v>
      </c>
    </row>
    <row r="37" spans="1:10" ht="12.75">
      <c r="A37" s="316" t="s">
        <v>187</v>
      </c>
      <c r="B37" s="317">
        <v>2</v>
      </c>
      <c r="C37" s="318">
        <v>0</v>
      </c>
      <c r="D37" s="317">
        <v>0</v>
      </c>
      <c r="E37" s="317">
        <v>0</v>
      </c>
      <c r="F37" s="317">
        <v>0</v>
      </c>
      <c r="G37" s="317">
        <v>0</v>
      </c>
      <c r="H37" s="317">
        <v>0</v>
      </c>
      <c r="I37" s="319">
        <v>0</v>
      </c>
      <c r="J37" s="320">
        <v>2</v>
      </c>
    </row>
    <row r="38" spans="1:10" ht="12.75">
      <c r="A38" s="316" t="s">
        <v>11</v>
      </c>
      <c r="B38" s="317">
        <v>11</v>
      </c>
      <c r="C38" s="318">
        <v>1</v>
      </c>
      <c r="D38" s="317">
        <v>0</v>
      </c>
      <c r="E38" s="317">
        <v>0</v>
      </c>
      <c r="F38" s="317">
        <v>0</v>
      </c>
      <c r="G38" s="317">
        <v>0</v>
      </c>
      <c r="H38" s="317">
        <v>0</v>
      </c>
      <c r="I38" s="319">
        <v>0</v>
      </c>
      <c r="J38" s="320">
        <v>12</v>
      </c>
    </row>
    <row r="39" spans="1:10" ht="12.75">
      <c r="A39" s="316" t="s">
        <v>188</v>
      </c>
      <c r="B39" s="317">
        <v>2</v>
      </c>
      <c r="C39" s="318">
        <v>0</v>
      </c>
      <c r="D39" s="317">
        <v>0</v>
      </c>
      <c r="E39" s="317">
        <v>0</v>
      </c>
      <c r="F39" s="317">
        <v>0</v>
      </c>
      <c r="G39" s="317">
        <v>0</v>
      </c>
      <c r="H39" s="317">
        <v>0</v>
      </c>
      <c r="I39" s="319">
        <v>1</v>
      </c>
      <c r="J39" s="320">
        <v>1</v>
      </c>
    </row>
    <row r="40" spans="1:10" ht="12.75">
      <c r="A40" s="316" t="s">
        <v>41</v>
      </c>
      <c r="B40" s="317">
        <v>2</v>
      </c>
      <c r="C40" s="318">
        <v>0</v>
      </c>
      <c r="D40" s="317">
        <v>0</v>
      </c>
      <c r="E40" s="317">
        <v>0</v>
      </c>
      <c r="F40" s="317">
        <v>0</v>
      </c>
      <c r="G40" s="317">
        <v>0</v>
      </c>
      <c r="H40" s="317">
        <v>0</v>
      </c>
      <c r="I40" s="319">
        <v>1</v>
      </c>
      <c r="J40" s="320">
        <v>1</v>
      </c>
    </row>
    <row r="41" spans="1:10" ht="12.75">
      <c r="A41" s="316" t="s">
        <v>12</v>
      </c>
      <c r="B41" s="317">
        <v>1</v>
      </c>
      <c r="C41" s="318">
        <v>0</v>
      </c>
      <c r="D41" s="317">
        <v>0</v>
      </c>
      <c r="E41" s="317">
        <v>0</v>
      </c>
      <c r="F41" s="317">
        <v>0</v>
      </c>
      <c r="G41" s="317">
        <v>0</v>
      </c>
      <c r="H41" s="317">
        <v>0</v>
      </c>
      <c r="I41" s="319">
        <v>0</v>
      </c>
      <c r="J41" s="320">
        <v>1</v>
      </c>
    </row>
    <row r="42" spans="1:10" ht="12.75">
      <c r="A42" s="316" t="s">
        <v>13</v>
      </c>
      <c r="B42" s="317">
        <v>1</v>
      </c>
      <c r="C42" s="318">
        <v>0</v>
      </c>
      <c r="D42" s="317">
        <v>0</v>
      </c>
      <c r="E42" s="317">
        <v>0</v>
      </c>
      <c r="F42" s="317">
        <v>0</v>
      </c>
      <c r="G42" s="317">
        <v>0</v>
      </c>
      <c r="H42" s="317">
        <v>0</v>
      </c>
      <c r="I42" s="319">
        <v>1</v>
      </c>
      <c r="J42" s="320">
        <v>0</v>
      </c>
    </row>
    <row r="43" spans="1:10" ht="12.75">
      <c r="A43" s="316" t="s">
        <v>189</v>
      </c>
      <c r="B43" s="317">
        <v>1</v>
      </c>
      <c r="C43" s="318">
        <v>0</v>
      </c>
      <c r="D43" s="317">
        <v>0</v>
      </c>
      <c r="E43" s="317">
        <v>0</v>
      </c>
      <c r="F43" s="317">
        <v>0</v>
      </c>
      <c r="G43" s="317">
        <v>0</v>
      </c>
      <c r="H43" s="317">
        <v>0</v>
      </c>
      <c r="I43" s="319">
        <v>0</v>
      </c>
      <c r="J43" s="320">
        <v>1</v>
      </c>
    </row>
    <row r="44" spans="1:10" ht="12.75">
      <c r="A44" s="321" t="s">
        <v>14</v>
      </c>
      <c r="B44" s="322">
        <v>32</v>
      </c>
      <c r="C44" s="322">
        <v>1</v>
      </c>
      <c r="D44" s="322">
        <v>0</v>
      </c>
      <c r="E44" s="322">
        <v>0</v>
      </c>
      <c r="F44" s="322">
        <v>1</v>
      </c>
      <c r="G44" s="322">
        <v>0</v>
      </c>
      <c r="H44" s="322">
        <v>1</v>
      </c>
      <c r="I44" s="322">
        <v>4</v>
      </c>
      <c r="J44" s="322">
        <v>29</v>
      </c>
    </row>
    <row r="45" spans="1:10" ht="12.75">
      <c r="A45" s="316" t="s">
        <v>28</v>
      </c>
      <c r="B45" s="317">
        <v>1</v>
      </c>
      <c r="C45" s="318">
        <v>0</v>
      </c>
      <c r="D45" s="317">
        <v>0</v>
      </c>
      <c r="E45" s="317">
        <v>0</v>
      </c>
      <c r="F45" s="317">
        <v>0</v>
      </c>
      <c r="G45" s="317">
        <v>0</v>
      </c>
      <c r="H45" s="317">
        <v>0</v>
      </c>
      <c r="I45" s="319">
        <v>0</v>
      </c>
      <c r="J45" s="320">
        <v>1</v>
      </c>
    </row>
    <row r="46" spans="1:10" ht="12.75">
      <c r="A46" s="323" t="s">
        <v>29</v>
      </c>
      <c r="B46" s="283">
        <v>279</v>
      </c>
      <c r="C46" s="283">
        <v>16</v>
      </c>
      <c r="D46" s="283">
        <v>1</v>
      </c>
      <c r="E46" s="283">
        <v>12</v>
      </c>
      <c r="F46" s="283">
        <v>4</v>
      </c>
      <c r="G46" s="283">
        <v>1</v>
      </c>
      <c r="H46" s="283">
        <v>18</v>
      </c>
      <c r="I46" s="283">
        <v>40</v>
      </c>
      <c r="J46" s="283">
        <v>255</v>
      </c>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SheetLayoutView="100" workbookViewId="0" topLeftCell="A1">
      <selection activeCell="G15" sqref="G15"/>
    </sheetView>
  </sheetViews>
  <sheetFormatPr defaultColWidth="9.140625" defaultRowHeight="12.75"/>
  <cols>
    <col min="1" max="1" width="90.421875" style="129" bestFit="1" customWidth="1"/>
  </cols>
  <sheetData>
    <row r="2" ht="23.25">
      <c r="A2" s="131" t="s">
        <v>66</v>
      </c>
    </row>
    <row r="3" ht="20.25">
      <c r="A3" s="132" t="s">
        <v>69</v>
      </c>
    </row>
    <row r="4" ht="12.75">
      <c r="A4" s="130" t="s">
        <v>101</v>
      </c>
    </row>
    <row r="5" ht="12.75">
      <c r="A5" s="130" t="s">
        <v>102</v>
      </c>
    </row>
    <row r="6" ht="12.75">
      <c r="A6" s="130" t="s">
        <v>103</v>
      </c>
    </row>
    <row r="7" ht="12.75">
      <c r="A7" s="130" t="s">
        <v>104</v>
      </c>
    </row>
    <row r="8" ht="12.75">
      <c r="A8" s="130" t="s">
        <v>105</v>
      </c>
    </row>
    <row r="9" ht="12.75">
      <c r="A9" s="128"/>
    </row>
    <row r="10" ht="12.75">
      <c r="A10" s="130" t="str">
        <f>CONCATENATE("Data platná k ",DAY(Nastavení!B5),".",MONTH(Nastavení!B5),".",YEAR(Nastavení!B5))</f>
        <v>Data platná k 7.9.2009</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7">
      <selection activeCell="G15" sqref="G15"/>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19" t="s">
        <v>69</v>
      </c>
      <c r="B6" s="420"/>
      <c r="C6" s="421"/>
    </row>
    <row r="7" spans="1:3" s="210" customFormat="1" ht="63" customHeight="1">
      <c r="A7" s="422" t="s">
        <v>85</v>
      </c>
      <c r="B7" s="423"/>
      <c r="C7" s="424"/>
    </row>
    <row r="8" spans="2:3" ht="51.75" customHeight="1">
      <c r="B8" s="202"/>
      <c r="C8" s="202"/>
    </row>
    <row r="9" spans="2:3" ht="63.75" customHeight="1">
      <c r="B9" s="211" t="s">
        <v>79</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25" t="s">
        <v>67</v>
      </c>
      <c r="B13" s="426"/>
      <c r="C13" s="427"/>
    </row>
    <row r="14" ht="31.5" customHeight="1">
      <c r="B14" s="214" t="str">
        <f>UPPER(Nastavení!B1)</f>
        <v>SRPEN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08"/>
  <sheetViews>
    <sheetView showGridLines="0" view="pageBreakPreview" zoomScaleSheetLayoutView="100" workbookViewId="0" topLeftCell="A52">
      <selection activeCell="C52" sqref="C1:C16384"/>
    </sheetView>
  </sheetViews>
  <sheetFormatPr defaultColWidth="9.140625" defaultRowHeight="12.75"/>
  <cols>
    <col min="1" max="1" width="19.28125" style="1" customWidth="1"/>
    <col min="2" max="14" width="5.8515625" style="1" customWidth="1"/>
    <col min="15" max="15" width="10.421875" style="1" bestFit="1" customWidth="1"/>
    <col min="16" max="17" width="5.7109375" style="1" bestFit="1" customWidth="1"/>
    <col min="18" max="18" width="4.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37" t="s">
        <v>80</v>
      </c>
      <c r="B1" s="437"/>
      <c r="C1" s="437"/>
      <c r="D1" s="437"/>
      <c r="E1" s="437"/>
      <c r="F1" s="437"/>
      <c r="G1" s="437"/>
      <c r="H1" s="437"/>
      <c r="I1" s="437"/>
      <c r="J1" s="437"/>
      <c r="K1" s="437"/>
      <c r="L1" s="437"/>
      <c r="M1" s="437"/>
      <c r="N1" s="116"/>
    </row>
    <row r="2" spans="1:14" s="7" customFormat="1" ht="15.75" customHeight="1">
      <c r="A2" s="438" t="str">
        <f>LOWER(Nastavení!$B$1)</f>
        <v>srpen 2009</v>
      </c>
      <c r="B2" s="438"/>
      <c r="C2" s="438"/>
      <c r="D2" s="438"/>
      <c r="E2" s="438"/>
      <c r="F2" s="438"/>
      <c r="G2" s="438"/>
      <c r="H2" s="438"/>
      <c r="I2" s="438"/>
      <c r="J2" s="438"/>
      <c r="K2" s="438"/>
      <c r="L2" s="438"/>
      <c r="M2" s="438"/>
      <c r="N2" s="139"/>
    </row>
    <row r="3" spans="1:13" s="158" customFormat="1" ht="7.5" customHeight="1">
      <c r="A3" s="153"/>
      <c r="B3" s="153"/>
      <c r="C3" s="153"/>
      <c r="D3" s="153"/>
      <c r="E3" s="153"/>
      <c r="F3" s="153"/>
      <c r="G3" s="153"/>
      <c r="H3" s="153"/>
      <c r="I3" s="153"/>
      <c r="J3" s="153"/>
      <c r="K3" s="153"/>
      <c r="M3" s="181" t="s">
        <v>138</v>
      </c>
    </row>
    <row r="4" spans="1:13" s="158" customFormat="1" ht="12.75" customHeight="1">
      <c r="A4" s="433" t="s">
        <v>0</v>
      </c>
      <c r="B4" s="428" t="str">
        <f>CONCATENATE("Počet účastníků řízení k ",DAY(Nastavení!B2),".",MONTH(Nastavení!B2),".",YEAR(Nastavení!B2),"*")</f>
        <v>Počet účastníků řízení k 1.8.2009*</v>
      </c>
      <c r="C4" s="428" t="s">
        <v>60</v>
      </c>
      <c r="D4" s="428" t="s">
        <v>93</v>
      </c>
      <c r="E4" s="430" t="s">
        <v>162</v>
      </c>
      <c r="F4" s="431"/>
      <c r="G4" s="431"/>
      <c r="H4" s="431"/>
      <c r="I4" s="431"/>
      <c r="J4" s="432"/>
      <c r="K4" s="428" t="s">
        <v>96</v>
      </c>
      <c r="L4" s="428" t="s">
        <v>97</v>
      </c>
      <c r="M4" s="428" t="str">
        <f>CONCATENATE("Počet účastníků řízení k ",DAY(Nastavení!B3),".",MONTH(Nastavení!B3),".",YEAR(Nastavení!B3),"*")</f>
        <v>Počet účastníků řízení k 31.8.2009*</v>
      </c>
    </row>
    <row r="5" spans="1:35" s="17" customFormat="1" ht="78.75" customHeight="1">
      <c r="A5" s="434"/>
      <c r="B5" s="429"/>
      <c r="C5" s="429"/>
      <c r="D5" s="429"/>
      <c r="E5" s="221" t="s">
        <v>53</v>
      </c>
      <c r="F5" s="221" t="s">
        <v>84</v>
      </c>
      <c r="G5" s="221" t="s">
        <v>94</v>
      </c>
      <c r="H5" s="221" t="s">
        <v>68</v>
      </c>
      <c r="I5" s="221" t="s">
        <v>50</v>
      </c>
      <c r="J5" s="221" t="s">
        <v>95</v>
      </c>
      <c r="K5" s="429"/>
      <c r="L5" s="429"/>
      <c r="M5" s="429"/>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212</v>
      </c>
      <c r="B6" s="357">
        <v>1</v>
      </c>
      <c r="C6" s="357">
        <v>0</v>
      </c>
      <c r="D6" s="357">
        <v>0</v>
      </c>
      <c r="E6" s="357">
        <v>0</v>
      </c>
      <c r="F6" s="357">
        <v>0</v>
      </c>
      <c r="G6" s="357">
        <v>0</v>
      </c>
      <c r="H6" s="357">
        <v>0</v>
      </c>
      <c r="I6" s="357">
        <v>0</v>
      </c>
      <c r="J6" s="357">
        <v>0</v>
      </c>
      <c r="K6" s="357">
        <v>0</v>
      </c>
      <c r="L6" s="357">
        <v>0</v>
      </c>
      <c r="M6" s="358">
        <v>1</v>
      </c>
      <c r="N6" s="112">
        <f aca="true" t="shared" si="0" ref="N6:N65">B6+C6+D6-K6-M6</f>
        <v>0</v>
      </c>
      <c r="O6" s="136"/>
      <c r="Y6" s="135"/>
    </row>
    <row r="7" spans="1:25" s="17" customFormat="1" ht="12">
      <c r="A7" s="359" t="s">
        <v>1</v>
      </c>
      <c r="B7" s="360">
        <v>60</v>
      </c>
      <c r="C7" s="360">
        <v>2</v>
      </c>
      <c r="D7" s="360">
        <v>0</v>
      </c>
      <c r="E7" s="360">
        <v>0</v>
      </c>
      <c r="F7" s="360">
        <v>7</v>
      </c>
      <c r="G7" s="360">
        <v>0</v>
      </c>
      <c r="H7" s="360">
        <v>0</v>
      </c>
      <c r="I7" s="360">
        <v>0</v>
      </c>
      <c r="J7" s="360">
        <v>7</v>
      </c>
      <c r="K7" s="360">
        <v>10</v>
      </c>
      <c r="L7" s="360">
        <v>3</v>
      </c>
      <c r="M7" s="361">
        <v>52</v>
      </c>
      <c r="N7" s="112">
        <f t="shared" si="0"/>
        <v>0</v>
      </c>
      <c r="O7" s="136"/>
      <c r="Y7" s="135"/>
    </row>
    <row r="8" spans="1:25" s="17" customFormat="1" ht="12">
      <c r="A8" s="359" t="s">
        <v>177</v>
      </c>
      <c r="B8" s="360">
        <v>1</v>
      </c>
      <c r="C8" s="360">
        <v>0</v>
      </c>
      <c r="D8" s="360">
        <v>0</v>
      </c>
      <c r="E8" s="360">
        <v>0</v>
      </c>
      <c r="F8" s="360">
        <v>0</v>
      </c>
      <c r="G8" s="360">
        <v>0</v>
      </c>
      <c r="H8" s="360">
        <v>0</v>
      </c>
      <c r="I8" s="360">
        <v>0</v>
      </c>
      <c r="J8" s="360">
        <v>0</v>
      </c>
      <c r="K8" s="360">
        <v>0</v>
      </c>
      <c r="L8" s="360">
        <v>0</v>
      </c>
      <c r="M8" s="361">
        <v>1</v>
      </c>
      <c r="N8" s="112">
        <f t="shared" si="0"/>
        <v>0</v>
      </c>
      <c r="O8" s="136"/>
      <c r="Y8" s="135"/>
    </row>
    <row r="9" spans="1:25" s="17" customFormat="1" ht="12">
      <c r="A9" s="359" t="s">
        <v>156</v>
      </c>
      <c r="B9" s="360">
        <v>7</v>
      </c>
      <c r="C9" s="360">
        <v>0</v>
      </c>
      <c r="D9" s="360">
        <v>0</v>
      </c>
      <c r="E9" s="360">
        <v>0</v>
      </c>
      <c r="F9" s="360">
        <v>0</v>
      </c>
      <c r="G9" s="360">
        <v>0</v>
      </c>
      <c r="H9" s="360">
        <v>0</v>
      </c>
      <c r="I9" s="360">
        <v>0</v>
      </c>
      <c r="J9" s="360">
        <v>0</v>
      </c>
      <c r="K9" s="360">
        <v>1</v>
      </c>
      <c r="L9" s="360">
        <v>0</v>
      </c>
      <c r="M9" s="361">
        <v>6</v>
      </c>
      <c r="N9" s="112">
        <f t="shared" si="0"/>
        <v>0</v>
      </c>
      <c r="O9" s="136"/>
      <c r="Y9" s="135"/>
    </row>
    <row r="10" spans="1:25" s="17" customFormat="1" ht="12">
      <c r="A10" s="359" t="s">
        <v>222</v>
      </c>
      <c r="B10" s="360">
        <v>0</v>
      </c>
      <c r="C10" s="360">
        <v>1</v>
      </c>
      <c r="D10" s="360">
        <v>0</v>
      </c>
      <c r="E10" s="360">
        <v>0</v>
      </c>
      <c r="F10" s="360">
        <v>0</v>
      </c>
      <c r="G10" s="360">
        <v>0</v>
      </c>
      <c r="H10" s="360">
        <v>0</v>
      </c>
      <c r="I10" s="360">
        <v>0</v>
      </c>
      <c r="J10" s="360">
        <v>0</v>
      </c>
      <c r="K10" s="360">
        <v>0</v>
      </c>
      <c r="L10" s="360">
        <v>0</v>
      </c>
      <c r="M10" s="361">
        <v>1</v>
      </c>
      <c r="N10" s="112">
        <f t="shared" si="0"/>
        <v>0</v>
      </c>
      <c r="O10" s="136"/>
      <c r="Y10" s="135"/>
    </row>
    <row r="11" spans="1:25" s="17" customFormat="1" ht="12">
      <c r="A11" s="359" t="s">
        <v>2</v>
      </c>
      <c r="B11" s="360">
        <v>1</v>
      </c>
      <c r="C11" s="360">
        <v>0</v>
      </c>
      <c r="D11" s="360">
        <v>0</v>
      </c>
      <c r="E11" s="360">
        <v>0</v>
      </c>
      <c r="F11" s="360">
        <v>0</v>
      </c>
      <c r="G11" s="360">
        <v>0</v>
      </c>
      <c r="H11" s="360">
        <v>0</v>
      </c>
      <c r="I11" s="360">
        <v>0</v>
      </c>
      <c r="J11" s="360">
        <v>0</v>
      </c>
      <c r="K11" s="360">
        <v>0</v>
      </c>
      <c r="L11" s="360">
        <v>0</v>
      </c>
      <c r="M11" s="361">
        <v>1</v>
      </c>
      <c r="N11" s="112">
        <f t="shared" si="0"/>
        <v>0</v>
      </c>
      <c r="O11" s="136"/>
      <c r="Y11" s="135"/>
    </row>
    <row r="12" spans="1:25" s="17" customFormat="1" ht="12">
      <c r="A12" s="359" t="s">
        <v>3</v>
      </c>
      <c r="B12" s="360">
        <v>7</v>
      </c>
      <c r="C12" s="360">
        <v>2</v>
      </c>
      <c r="D12" s="360">
        <v>0</v>
      </c>
      <c r="E12" s="360">
        <v>0</v>
      </c>
      <c r="F12" s="360">
        <v>3</v>
      </c>
      <c r="G12" s="360">
        <v>0</v>
      </c>
      <c r="H12" s="360">
        <v>1</v>
      </c>
      <c r="I12" s="360">
        <v>0</v>
      </c>
      <c r="J12" s="360">
        <v>4</v>
      </c>
      <c r="K12" s="360">
        <v>1</v>
      </c>
      <c r="L12" s="360">
        <v>1</v>
      </c>
      <c r="M12" s="361">
        <v>8</v>
      </c>
      <c r="N12" s="112">
        <f t="shared" si="0"/>
        <v>0</v>
      </c>
      <c r="O12" s="136"/>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Y13" s="135"/>
    </row>
    <row r="14" spans="1:25" s="17" customFormat="1" ht="12">
      <c r="A14" s="359" t="s">
        <v>4</v>
      </c>
      <c r="B14" s="360">
        <v>55</v>
      </c>
      <c r="C14" s="360">
        <v>4</v>
      </c>
      <c r="D14" s="360">
        <v>0</v>
      </c>
      <c r="E14" s="360">
        <v>0</v>
      </c>
      <c r="F14" s="360">
        <v>0</v>
      </c>
      <c r="G14" s="360">
        <v>1</v>
      </c>
      <c r="H14" s="360">
        <v>0</v>
      </c>
      <c r="I14" s="360">
        <v>4</v>
      </c>
      <c r="J14" s="360">
        <v>5</v>
      </c>
      <c r="K14" s="360">
        <v>0</v>
      </c>
      <c r="L14" s="360">
        <v>0</v>
      </c>
      <c r="M14" s="361">
        <v>59</v>
      </c>
      <c r="N14" s="112">
        <f t="shared" si="0"/>
        <v>0</v>
      </c>
      <c r="O14" s="136"/>
      <c r="Y14" s="135"/>
    </row>
    <row r="15" spans="1:25" s="17" customFormat="1" ht="12">
      <c r="A15" s="359" t="s">
        <v>179</v>
      </c>
      <c r="B15" s="360">
        <v>1</v>
      </c>
      <c r="C15" s="360">
        <v>0</v>
      </c>
      <c r="D15" s="360">
        <v>0</v>
      </c>
      <c r="E15" s="360">
        <v>0</v>
      </c>
      <c r="F15" s="360">
        <v>0</v>
      </c>
      <c r="G15" s="360">
        <v>0</v>
      </c>
      <c r="H15" s="360">
        <v>0</v>
      </c>
      <c r="I15" s="360">
        <v>0</v>
      </c>
      <c r="J15" s="360">
        <v>0</v>
      </c>
      <c r="K15" s="360">
        <v>0</v>
      </c>
      <c r="L15" s="360">
        <v>0</v>
      </c>
      <c r="M15" s="361">
        <v>1</v>
      </c>
      <c r="N15" s="112">
        <f t="shared" si="0"/>
        <v>0</v>
      </c>
      <c r="O15" s="136"/>
      <c r="Y15" s="135"/>
    </row>
    <row r="16" spans="1:25" s="17" customFormat="1" ht="12">
      <c r="A16" s="359" t="s">
        <v>107</v>
      </c>
      <c r="B16" s="360">
        <v>1</v>
      </c>
      <c r="C16" s="360">
        <v>0</v>
      </c>
      <c r="D16" s="360">
        <v>0</v>
      </c>
      <c r="E16" s="360">
        <v>0</v>
      </c>
      <c r="F16" s="360">
        <v>0</v>
      </c>
      <c r="G16" s="360">
        <v>0</v>
      </c>
      <c r="H16" s="360">
        <v>0</v>
      </c>
      <c r="I16" s="360">
        <v>0</v>
      </c>
      <c r="J16" s="360">
        <v>0</v>
      </c>
      <c r="K16" s="360">
        <v>0</v>
      </c>
      <c r="L16" s="360">
        <v>0</v>
      </c>
      <c r="M16" s="361">
        <v>1</v>
      </c>
      <c r="N16" s="112">
        <f t="shared" si="0"/>
        <v>0</v>
      </c>
      <c r="O16" s="136"/>
      <c r="Y16" s="135"/>
    </row>
    <row r="17" spans="1:25" s="17" customFormat="1" ht="12">
      <c r="A17" s="359" t="s">
        <v>5</v>
      </c>
      <c r="B17" s="360">
        <v>46</v>
      </c>
      <c r="C17" s="360">
        <v>9</v>
      </c>
      <c r="D17" s="360">
        <v>2</v>
      </c>
      <c r="E17" s="360">
        <v>0</v>
      </c>
      <c r="F17" s="360">
        <v>3</v>
      </c>
      <c r="G17" s="360">
        <v>0</v>
      </c>
      <c r="H17" s="360">
        <v>3</v>
      </c>
      <c r="I17" s="360">
        <v>2</v>
      </c>
      <c r="J17" s="360">
        <v>8</v>
      </c>
      <c r="K17" s="360">
        <v>10</v>
      </c>
      <c r="L17" s="360">
        <v>4</v>
      </c>
      <c r="M17" s="361">
        <v>47</v>
      </c>
      <c r="N17" s="112">
        <f t="shared" si="0"/>
        <v>0</v>
      </c>
      <c r="O17" s="136"/>
      <c r="Y17" s="135"/>
    </row>
    <row r="18" spans="1:15" s="18" customFormat="1" ht="12">
      <c r="A18" s="362" t="s">
        <v>6</v>
      </c>
      <c r="B18" s="363">
        <v>181</v>
      </c>
      <c r="C18" s="363">
        <v>18</v>
      </c>
      <c r="D18" s="363">
        <v>2</v>
      </c>
      <c r="E18" s="363">
        <v>0</v>
      </c>
      <c r="F18" s="363">
        <v>13</v>
      </c>
      <c r="G18" s="363">
        <v>1</v>
      </c>
      <c r="H18" s="363">
        <v>4</v>
      </c>
      <c r="I18" s="363">
        <v>6</v>
      </c>
      <c r="J18" s="363">
        <v>24</v>
      </c>
      <c r="K18" s="363">
        <v>22</v>
      </c>
      <c r="L18" s="363">
        <v>8</v>
      </c>
      <c r="M18" s="363">
        <v>179</v>
      </c>
      <c r="N18" s="112">
        <f t="shared" si="0"/>
        <v>0</v>
      </c>
      <c r="O18" s="136"/>
    </row>
    <row r="19" spans="1:15" s="18" customFormat="1" ht="12">
      <c r="A19" s="359" t="s">
        <v>26</v>
      </c>
      <c r="B19" s="360">
        <v>2</v>
      </c>
      <c r="C19" s="360">
        <v>2</v>
      </c>
      <c r="D19" s="360">
        <v>0</v>
      </c>
      <c r="E19" s="360">
        <v>0</v>
      </c>
      <c r="F19" s="360">
        <v>0</v>
      </c>
      <c r="G19" s="360">
        <v>0</v>
      </c>
      <c r="H19" s="360">
        <v>0</v>
      </c>
      <c r="I19" s="360">
        <v>0</v>
      </c>
      <c r="J19" s="360">
        <v>0</v>
      </c>
      <c r="K19" s="360">
        <v>0</v>
      </c>
      <c r="L19" s="360">
        <v>0</v>
      </c>
      <c r="M19" s="361">
        <v>4</v>
      </c>
      <c r="N19" s="112"/>
      <c r="O19" s="136"/>
    </row>
    <row r="20" spans="1:15" s="18" customFormat="1" ht="12">
      <c r="A20" s="359" t="s">
        <v>20</v>
      </c>
      <c r="B20" s="360">
        <v>25</v>
      </c>
      <c r="C20" s="360">
        <v>3</v>
      </c>
      <c r="D20" s="360">
        <v>0</v>
      </c>
      <c r="E20" s="360">
        <v>0</v>
      </c>
      <c r="F20" s="360">
        <v>0</v>
      </c>
      <c r="G20" s="360">
        <v>0</v>
      </c>
      <c r="H20" s="360">
        <v>0</v>
      </c>
      <c r="I20" s="360">
        <v>0</v>
      </c>
      <c r="J20" s="360">
        <v>0</v>
      </c>
      <c r="K20" s="360">
        <v>1</v>
      </c>
      <c r="L20" s="360">
        <v>0</v>
      </c>
      <c r="M20" s="361">
        <v>27</v>
      </c>
      <c r="N20" s="112"/>
      <c r="O20" s="136"/>
    </row>
    <row r="21" spans="1:15" s="18" customFormat="1" ht="12">
      <c r="A21" s="359" t="s">
        <v>43</v>
      </c>
      <c r="B21" s="360">
        <v>3</v>
      </c>
      <c r="C21" s="360">
        <v>0</v>
      </c>
      <c r="D21" s="360">
        <v>0</v>
      </c>
      <c r="E21" s="360">
        <v>0</v>
      </c>
      <c r="F21" s="360">
        <v>1</v>
      </c>
      <c r="G21" s="360">
        <v>0</v>
      </c>
      <c r="H21" s="360">
        <v>0</v>
      </c>
      <c r="I21" s="360">
        <v>0</v>
      </c>
      <c r="J21" s="360">
        <v>1</v>
      </c>
      <c r="K21" s="360">
        <v>1</v>
      </c>
      <c r="L21" s="360">
        <v>0</v>
      </c>
      <c r="M21" s="361">
        <v>2</v>
      </c>
      <c r="N21" s="112"/>
      <c r="O21" s="136"/>
    </row>
    <row r="22" spans="1:15" s="18" customFormat="1" ht="12">
      <c r="A22" s="359" t="s">
        <v>22</v>
      </c>
      <c r="B22" s="360">
        <v>3</v>
      </c>
      <c r="C22" s="360">
        <v>1</v>
      </c>
      <c r="D22" s="360">
        <v>0</v>
      </c>
      <c r="E22" s="360">
        <v>0</v>
      </c>
      <c r="F22" s="360">
        <v>0</v>
      </c>
      <c r="G22" s="360">
        <v>0</v>
      </c>
      <c r="H22" s="360">
        <v>1</v>
      </c>
      <c r="I22" s="360">
        <v>0</v>
      </c>
      <c r="J22" s="360">
        <v>1</v>
      </c>
      <c r="K22" s="360">
        <v>1</v>
      </c>
      <c r="L22" s="360">
        <v>0</v>
      </c>
      <c r="M22" s="361">
        <v>3</v>
      </c>
      <c r="N22" s="112"/>
      <c r="O22" s="136"/>
    </row>
    <row r="23" spans="1:15" s="18" customFormat="1" ht="12">
      <c r="A23" s="359" t="s">
        <v>39</v>
      </c>
      <c r="B23" s="360">
        <v>4</v>
      </c>
      <c r="C23" s="360">
        <v>0</v>
      </c>
      <c r="D23" s="360">
        <v>0</v>
      </c>
      <c r="E23" s="360">
        <v>0</v>
      </c>
      <c r="F23" s="360">
        <v>0</v>
      </c>
      <c r="G23" s="360">
        <v>0</v>
      </c>
      <c r="H23" s="360">
        <v>0</v>
      </c>
      <c r="I23" s="360">
        <v>0</v>
      </c>
      <c r="J23" s="360">
        <v>0</v>
      </c>
      <c r="K23" s="360">
        <v>0</v>
      </c>
      <c r="L23" s="360">
        <v>0</v>
      </c>
      <c r="M23" s="361">
        <v>4</v>
      </c>
      <c r="N23" s="112">
        <f t="shared" si="0"/>
        <v>0</v>
      </c>
      <c r="O23" s="136"/>
    </row>
    <row r="24" spans="1:23" s="18" customFormat="1" ht="12">
      <c r="A24" s="359" t="s">
        <v>17</v>
      </c>
      <c r="B24" s="360">
        <v>15</v>
      </c>
      <c r="C24" s="360">
        <v>3</v>
      </c>
      <c r="D24" s="360">
        <v>0</v>
      </c>
      <c r="E24" s="360">
        <v>0</v>
      </c>
      <c r="F24" s="360">
        <v>1</v>
      </c>
      <c r="G24" s="360">
        <v>0</v>
      </c>
      <c r="H24" s="360">
        <v>1</v>
      </c>
      <c r="I24" s="360">
        <v>0</v>
      </c>
      <c r="J24" s="360">
        <v>2</v>
      </c>
      <c r="K24" s="360">
        <v>1</v>
      </c>
      <c r="L24" s="360">
        <v>0</v>
      </c>
      <c r="M24" s="361">
        <v>17</v>
      </c>
      <c r="N24" s="112">
        <f t="shared" si="0"/>
        <v>0</v>
      </c>
      <c r="O24" s="136"/>
      <c r="P24" s="137"/>
      <c r="Q24" s="137"/>
      <c r="R24" s="137"/>
      <c r="S24" s="137"/>
      <c r="T24" s="137"/>
      <c r="U24" s="137"/>
      <c r="V24" s="137"/>
      <c r="W24" s="137"/>
    </row>
    <row r="25" spans="1:23" s="18" customFormat="1" ht="12">
      <c r="A25" s="359" t="s">
        <v>25</v>
      </c>
      <c r="B25" s="360">
        <v>2</v>
      </c>
      <c r="C25" s="360">
        <v>0</v>
      </c>
      <c r="D25" s="360">
        <v>0</v>
      </c>
      <c r="E25" s="360">
        <v>0</v>
      </c>
      <c r="F25" s="360">
        <v>0</v>
      </c>
      <c r="G25" s="360">
        <v>0</v>
      </c>
      <c r="H25" s="360">
        <v>0</v>
      </c>
      <c r="I25" s="360">
        <v>0</v>
      </c>
      <c r="J25" s="360">
        <v>0</v>
      </c>
      <c r="K25" s="360">
        <v>0</v>
      </c>
      <c r="L25" s="360">
        <v>0</v>
      </c>
      <c r="M25" s="361">
        <v>2</v>
      </c>
      <c r="N25" s="112">
        <f t="shared" si="0"/>
        <v>0</v>
      </c>
      <c r="O25" s="136"/>
      <c r="P25" s="137"/>
      <c r="Q25" s="137"/>
      <c r="R25" s="137"/>
      <c r="S25" s="137"/>
      <c r="T25" s="137"/>
      <c r="U25" s="137"/>
      <c r="V25" s="137"/>
      <c r="W25" s="137"/>
    </row>
    <row r="26" spans="1:23" s="18" customFormat="1" ht="12">
      <c r="A26" s="359" t="s">
        <v>180</v>
      </c>
      <c r="B26" s="360">
        <v>1</v>
      </c>
      <c r="C26" s="360">
        <v>0</v>
      </c>
      <c r="D26" s="360">
        <v>0</v>
      </c>
      <c r="E26" s="360">
        <v>0</v>
      </c>
      <c r="F26" s="360">
        <v>0</v>
      </c>
      <c r="G26" s="360">
        <v>0</v>
      </c>
      <c r="H26" s="360">
        <v>0</v>
      </c>
      <c r="I26" s="360">
        <v>0</v>
      </c>
      <c r="J26" s="360">
        <v>0</v>
      </c>
      <c r="K26" s="360">
        <v>0</v>
      </c>
      <c r="L26" s="360">
        <v>0</v>
      </c>
      <c r="M26" s="361">
        <v>1</v>
      </c>
      <c r="N26" s="112">
        <f t="shared" si="0"/>
        <v>0</v>
      </c>
      <c r="O26" s="136"/>
      <c r="P26" s="137"/>
      <c r="Q26" s="137"/>
      <c r="R26" s="137"/>
      <c r="S26" s="137"/>
      <c r="T26" s="137"/>
      <c r="U26" s="137"/>
      <c r="V26" s="137"/>
      <c r="W26" s="137"/>
    </row>
    <row r="27" spans="1:23" s="18" customFormat="1" ht="12">
      <c r="A27" s="359" t="s">
        <v>23</v>
      </c>
      <c r="B27" s="360">
        <v>26</v>
      </c>
      <c r="C27" s="360">
        <v>1</v>
      </c>
      <c r="D27" s="360">
        <v>0</v>
      </c>
      <c r="E27" s="360">
        <v>0</v>
      </c>
      <c r="F27" s="360">
        <v>0</v>
      </c>
      <c r="G27" s="360">
        <v>0</v>
      </c>
      <c r="H27" s="360">
        <v>0</v>
      </c>
      <c r="I27" s="360">
        <v>0</v>
      </c>
      <c r="J27" s="360">
        <v>0</v>
      </c>
      <c r="K27" s="360">
        <v>0</v>
      </c>
      <c r="L27" s="360">
        <v>0</v>
      </c>
      <c r="M27" s="361">
        <v>27</v>
      </c>
      <c r="N27" s="112">
        <f t="shared" si="0"/>
        <v>0</v>
      </c>
      <c r="O27" s="136"/>
      <c r="P27" s="137"/>
      <c r="Q27" s="137"/>
      <c r="R27" s="137"/>
      <c r="S27" s="137"/>
      <c r="T27" s="137"/>
      <c r="U27" s="137"/>
      <c r="V27" s="137"/>
      <c r="W27" s="137"/>
    </row>
    <row r="28" spans="1:23" s="18" customFormat="1" ht="12">
      <c r="A28" s="359" t="s">
        <v>18</v>
      </c>
      <c r="B28" s="360">
        <v>7</v>
      </c>
      <c r="C28" s="360">
        <v>1</v>
      </c>
      <c r="D28" s="360">
        <v>0</v>
      </c>
      <c r="E28" s="360">
        <v>0</v>
      </c>
      <c r="F28" s="360">
        <v>0</v>
      </c>
      <c r="G28" s="360">
        <v>0</v>
      </c>
      <c r="H28" s="360">
        <v>0</v>
      </c>
      <c r="I28" s="360">
        <v>0</v>
      </c>
      <c r="J28" s="360">
        <v>0</v>
      </c>
      <c r="K28" s="360">
        <v>0</v>
      </c>
      <c r="L28" s="360">
        <v>0</v>
      </c>
      <c r="M28" s="361">
        <v>8</v>
      </c>
      <c r="N28" s="112">
        <f t="shared" si="0"/>
        <v>0</v>
      </c>
      <c r="O28" s="136"/>
      <c r="P28" s="137"/>
      <c r="Q28" s="137"/>
      <c r="R28" s="137"/>
      <c r="S28" s="137"/>
      <c r="T28" s="137"/>
      <c r="U28" s="137"/>
      <c r="V28" s="137"/>
      <c r="W28" s="137"/>
    </row>
    <row r="29" spans="1:23" s="18" customFormat="1" ht="12">
      <c r="A29" s="359" t="s">
        <v>113</v>
      </c>
      <c r="B29" s="360">
        <v>1</v>
      </c>
      <c r="C29" s="360">
        <v>0</v>
      </c>
      <c r="D29" s="360">
        <v>0</v>
      </c>
      <c r="E29" s="360">
        <v>0</v>
      </c>
      <c r="F29" s="360">
        <v>0</v>
      </c>
      <c r="G29" s="360">
        <v>0</v>
      </c>
      <c r="H29" s="360">
        <v>0</v>
      </c>
      <c r="I29" s="360">
        <v>0</v>
      </c>
      <c r="J29" s="360">
        <v>0</v>
      </c>
      <c r="K29" s="360">
        <v>0</v>
      </c>
      <c r="L29" s="360">
        <v>0</v>
      </c>
      <c r="M29" s="361">
        <v>1</v>
      </c>
      <c r="N29" s="112">
        <f t="shared" si="0"/>
        <v>0</v>
      </c>
      <c r="O29" s="136"/>
      <c r="P29" s="137"/>
      <c r="Q29" s="137"/>
      <c r="R29" s="137"/>
      <c r="S29" s="137"/>
      <c r="T29" s="137"/>
      <c r="U29" s="137"/>
      <c r="V29" s="137"/>
      <c r="W29" s="137"/>
    </row>
    <row r="30" spans="1:23" s="18" customFormat="1" ht="12">
      <c r="A30" s="359" t="s">
        <v>15</v>
      </c>
      <c r="B30" s="360">
        <v>86</v>
      </c>
      <c r="C30" s="360">
        <v>24</v>
      </c>
      <c r="D30" s="360">
        <v>0</v>
      </c>
      <c r="E30" s="360">
        <v>1</v>
      </c>
      <c r="F30" s="360">
        <v>0</v>
      </c>
      <c r="G30" s="360">
        <v>0</v>
      </c>
      <c r="H30" s="360">
        <v>3</v>
      </c>
      <c r="I30" s="360">
        <v>0</v>
      </c>
      <c r="J30" s="360">
        <v>4</v>
      </c>
      <c r="K30" s="360">
        <v>14</v>
      </c>
      <c r="L30" s="360">
        <v>0</v>
      </c>
      <c r="M30" s="361">
        <v>96</v>
      </c>
      <c r="N30" s="112">
        <f t="shared" si="0"/>
        <v>0</v>
      </c>
      <c r="O30" s="136"/>
      <c r="P30" s="137"/>
      <c r="Q30" s="137"/>
      <c r="R30" s="137"/>
      <c r="S30" s="137"/>
      <c r="T30" s="137"/>
      <c r="U30" s="137"/>
      <c r="V30" s="137"/>
      <c r="W30" s="137"/>
    </row>
    <row r="31" spans="1:23" s="18" customFormat="1" ht="12">
      <c r="A31" s="359" t="s">
        <v>48</v>
      </c>
      <c r="B31" s="360">
        <v>18</v>
      </c>
      <c r="C31" s="360">
        <v>1</v>
      </c>
      <c r="D31" s="360">
        <v>0</v>
      </c>
      <c r="E31" s="360">
        <v>0</v>
      </c>
      <c r="F31" s="360">
        <v>1</v>
      </c>
      <c r="G31" s="360">
        <v>0</v>
      </c>
      <c r="H31" s="360">
        <v>0</v>
      </c>
      <c r="I31" s="360">
        <v>0</v>
      </c>
      <c r="J31" s="360">
        <v>1</v>
      </c>
      <c r="K31" s="360">
        <v>0</v>
      </c>
      <c r="L31" s="360">
        <v>0</v>
      </c>
      <c r="M31" s="361">
        <v>19</v>
      </c>
      <c r="N31" s="112">
        <f t="shared" si="0"/>
        <v>0</v>
      </c>
      <c r="O31" s="136"/>
      <c r="P31" s="137"/>
      <c r="Q31" s="137"/>
      <c r="R31" s="137"/>
      <c r="S31" s="137"/>
      <c r="T31" s="137"/>
      <c r="U31" s="137"/>
      <c r="V31" s="137"/>
      <c r="W31" s="137"/>
    </row>
    <row r="32" spans="1:23" s="18" customFormat="1" ht="12">
      <c r="A32" s="359" t="s">
        <v>36</v>
      </c>
      <c r="B32" s="360">
        <v>24</v>
      </c>
      <c r="C32" s="360">
        <v>7</v>
      </c>
      <c r="D32" s="360">
        <v>0</v>
      </c>
      <c r="E32" s="360">
        <v>0</v>
      </c>
      <c r="F32" s="360">
        <v>12</v>
      </c>
      <c r="G32" s="360">
        <v>0</v>
      </c>
      <c r="H32" s="360">
        <v>2</v>
      </c>
      <c r="I32" s="360">
        <v>0</v>
      </c>
      <c r="J32" s="360">
        <v>14</v>
      </c>
      <c r="K32" s="360">
        <v>10</v>
      </c>
      <c r="L32" s="360">
        <v>9</v>
      </c>
      <c r="M32" s="361">
        <v>21</v>
      </c>
      <c r="N32" s="112">
        <f t="shared" si="0"/>
        <v>0</v>
      </c>
      <c r="O32" s="136"/>
      <c r="P32" s="137"/>
      <c r="Q32" s="137"/>
      <c r="R32" s="137"/>
      <c r="S32" s="137"/>
      <c r="T32" s="137"/>
      <c r="U32" s="137"/>
      <c r="V32" s="137"/>
      <c r="W32" s="137"/>
    </row>
    <row r="33" spans="1:23" s="18" customFormat="1" ht="12">
      <c r="A33" s="359" t="s">
        <v>181</v>
      </c>
      <c r="B33" s="360">
        <v>4</v>
      </c>
      <c r="C33" s="360">
        <v>0</v>
      </c>
      <c r="D33" s="360">
        <v>0</v>
      </c>
      <c r="E33" s="360">
        <v>0</v>
      </c>
      <c r="F33" s="360">
        <v>0</v>
      </c>
      <c r="G33" s="360">
        <v>0</v>
      </c>
      <c r="H33" s="360">
        <v>0</v>
      </c>
      <c r="I33" s="360">
        <v>0</v>
      </c>
      <c r="J33" s="360">
        <v>0</v>
      </c>
      <c r="K33" s="360">
        <v>1</v>
      </c>
      <c r="L33" s="360">
        <v>0</v>
      </c>
      <c r="M33" s="361">
        <v>3</v>
      </c>
      <c r="N33" s="112">
        <f t="shared" si="0"/>
        <v>0</v>
      </c>
      <c r="O33" s="136"/>
      <c r="P33" s="137"/>
      <c r="Q33" s="137"/>
      <c r="R33" s="137"/>
      <c r="S33" s="137"/>
      <c r="T33" s="137"/>
      <c r="U33" s="137"/>
      <c r="V33" s="137"/>
      <c r="W33" s="137"/>
    </row>
    <row r="34" spans="1:23" s="17" customFormat="1" ht="12">
      <c r="A34" s="359" t="s">
        <v>16</v>
      </c>
      <c r="B34" s="360">
        <v>3</v>
      </c>
      <c r="C34" s="360">
        <v>0</v>
      </c>
      <c r="D34" s="360">
        <v>0</v>
      </c>
      <c r="E34" s="360">
        <v>0</v>
      </c>
      <c r="F34" s="360">
        <v>0</v>
      </c>
      <c r="G34" s="360">
        <v>0</v>
      </c>
      <c r="H34" s="360">
        <v>0</v>
      </c>
      <c r="I34" s="360">
        <v>0</v>
      </c>
      <c r="J34" s="360">
        <v>0</v>
      </c>
      <c r="K34" s="360">
        <v>1</v>
      </c>
      <c r="L34" s="360">
        <v>0</v>
      </c>
      <c r="M34" s="361">
        <v>2</v>
      </c>
      <c r="N34" s="112">
        <f t="shared" si="0"/>
        <v>0</v>
      </c>
      <c r="O34" s="136"/>
      <c r="P34" s="137"/>
      <c r="Q34" s="137"/>
      <c r="R34" s="137"/>
      <c r="S34" s="137"/>
      <c r="T34" s="137"/>
      <c r="U34" s="137"/>
      <c r="V34" s="137"/>
      <c r="W34" s="137"/>
    </row>
    <row r="35" spans="1:23" s="17" customFormat="1" ht="12">
      <c r="A35" s="359" t="s">
        <v>21</v>
      </c>
      <c r="B35" s="360">
        <v>3</v>
      </c>
      <c r="C35" s="360">
        <v>1</v>
      </c>
      <c r="D35" s="360">
        <v>0</v>
      </c>
      <c r="E35" s="360">
        <v>0</v>
      </c>
      <c r="F35" s="360">
        <v>0</v>
      </c>
      <c r="G35" s="360">
        <v>0</v>
      </c>
      <c r="H35" s="360">
        <v>0</v>
      </c>
      <c r="I35" s="360">
        <v>0</v>
      </c>
      <c r="J35" s="360">
        <v>0</v>
      </c>
      <c r="K35" s="360">
        <v>0</v>
      </c>
      <c r="L35" s="360">
        <v>0</v>
      </c>
      <c r="M35" s="361">
        <v>4</v>
      </c>
      <c r="N35" s="112">
        <f t="shared" si="0"/>
        <v>0</v>
      </c>
      <c r="O35" s="136"/>
      <c r="P35" s="137"/>
      <c r="Q35" s="137"/>
      <c r="R35" s="137"/>
      <c r="S35" s="137"/>
      <c r="T35" s="137"/>
      <c r="U35" s="137"/>
      <c r="V35" s="137"/>
      <c r="W35" s="137"/>
    </row>
    <row r="36" spans="1:23" s="17" customFormat="1" ht="12">
      <c r="A36" s="359" t="s">
        <v>24</v>
      </c>
      <c r="B36" s="360">
        <v>4</v>
      </c>
      <c r="C36" s="360">
        <v>0</v>
      </c>
      <c r="D36" s="360">
        <v>0</v>
      </c>
      <c r="E36" s="360">
        <v>0</v>
      </c>
      <c r="F36" s="360">
        <v>1</v>
      </c>
      <c r="G36" s="360">
        <v>0</v>
      </c>
      <c r="H36" s="360">
        <v>0</v>
      </c>
      <c r="I36" s="360">
        <v>0</v>
      </c>
      <c r="J36" s="360">
        <v>1</v>
      </c>
      <c r="K36" s="360">
        <v>1</v>
      </c>
      <c r="L36" s="360">
        <v>2</v>
      </c>
      <c r="M36" s="361">
        <v>3</v>
      </c>
      <c r="N36" s="112">
        <f t="shared" si="0"/>
        <v>0</v>
      </c>
      <c r="O36" s="136"/>
      <c r="P36" s="137"/>
      <c r="Q36" s="137"/>
      <c r="R36" s="137"/>
      <c r="S36" s="137"/>
      <c r="T36" s="137"/>
      <c r="U36" s="137"/>
      <c r="V36" s="137"/>
      <c r="W36" s="137"/>
    </row>
    <row r="37" spans="1:23" s="17" customFormat="1" ht="12">
      <c r="A37" s="359" t="s">
        <v>108</v>
      </c>
      <c r="B37" s="360">
        <v>29</v>
      </c>
      <c r="C37" s="360">
        <v>1</v>
      </c>
      <c r="D37" s="360">
        <v>2</v>
      </c>
      <c r="E37" s="360">
        <v>0</v>
      </c>
      <c r="F37" s="360">
        <v>0</v>
      </c>
      <c r="G37" s="360">
        <v>0</v>
      </c>
      <c r="H37" s="360">
        <v>0</v>
      </c>
      <c r="I37" s="360">
        <v>0</v>
      </c>
      <c r="J37" s="360">
        <v>0</v>
      </c>
      <c r="K37" s="360">
        <v>1</v>
      </c>
      <c r="L37" s="360">
        <v>1</v>
      </c>
      <c r="M37" s="361">
        <v>31</v>
      </c>
      <c r="N37" s="112">
        <f t="shared" si="0"/>
        <v>0</v>
      </c>
      <c r="O37" s="136"/>
      <c r="P37" s="137"/>
      <c r="Q37" s="137"/>
      <c r="R37" s="137"/>
      <c r="S37" s="137"/>
      <c r="T37" s="137"/>
      <c r="U37" s="137"/>
      <c r="V37" s="137"/>
      <c r="W37" s="137"/>
    </row>
    <row r="38" spans="1:23" s="17" customFormat="1" ht="12">
      <c r="A38" s="359" t="s">
        <v>42</v>
      </c>
      <c r="B38" s="360">
        <v>19</v>
      </c>
      <c r="C38" s="360">
        <v>0</v>
      </c>
      <c r="D38" s="360">
        <v>0</v>
      </c>
      <c r="E38" s="360">
        <v>0</v>
      </c>
      <c r="F38" s="360">
        <v>0</v>
      </c>
      <c r="G38" s="360">
        <v>0</v>
      </c>
      <c r="H38" s="360">
        <v>8</v>
      </c>
      <c r="I38" s="360">
        <v>0</v>
      </c>
      <c r="J38" s="360">
        <v>8</v>
      </c>
      <c r="K38" s="360">
        <v>5</v>
      </c>
      <c r="L38" s="360">
        <v>2</v>
      </c>
      <c r="M38" s="361">
        <v>14</v>
      </c>
      <c r="N38" s="112">
        <f t="shared" si="0"/>
        <v>0</v>
      </c>
      <c r="O38" s="136"/>
      <c r="P38" s="137"/>
      <c r="Q38" s="137"/>
      <c r="R38" s="137"/>
      <c r="S38" s="137"/>
      <c r="T38" s="137"/>
      <c r="U38" s="137"/>
      <c r="V38" s="137"/>
      <c r="W38" s="137"/>
    </row>
    <row r="39" spans="1:23" s="18" customFormat="1" ht="12">
      <c r="A39" s="359" t="s">
        <v>40</v>
      </c>
      <c r="B39" s="360">
        <v>1</v>
      </c>
      <c r="C39" s="360">
        <v>0</v>
      </c>
      <c r="D39" s="360">
        <v>0</v>
      </c>
      <c r="E39" s="360">
        <v>0</v>
      </c>
      <c r="F39" s="360">
        <v>0</v>
      </c>
      <c r="G39" s="360">
        <v>0</v>
      </c>
      <c r="H39" s="360">
        <v>0</v>
      </c>
      <c r="I39" s="360">
        <v>0</v>
      </c>
      <c r="J39" s="360">
        <v>0</v>
      </c>
      <c r="K39" s="360">
        <v>0</v>
      </c>
      <c r="L39" s="360">
        <v>0</v>
      </c>
      <c r="M39" s="361">
        <v>1</v>
      </c>
      <c r="N39" s="112">
        <f t="shared" si="0"/>
        <v>0</v>
      </c>
      <c r="O39" s="136"/>
      <c r="P39" s="137"/>
      <c r="Q39" s="137"/>
      <c r="R39" s="137"/>
      <c r="S39" s="137"/>
      <c r="T39" s="137"/>
      <c r="U39" s="137"/>
      <c r="V39" s="137"/>
      <c r="W39" s="137"/>
    </row>
    <row r="40" spans="1:15" s="17" customFormat="1" ht="12">
      <c r="A40" s="359" t="s">
        <v>47</v>
      </c>
      <c r="B40" s="360">
        <v>2</v>
      </c>
      <c r="C40" s="360">
        <v>6</v>
      </c>
      <c r="D40" s="360">
        <v>0</v>
      </c>
      <c r="E40" s="360">
        <v>2</v>
      </c>
      <c r="F40" s="360">
        <v>0</v>
      </c>
      <c r="G40" s="360">
        <v>0</v>
      </c>
      <c r="H40" s="360">
        <v>0</v>
      </c>
      <c r="I40" s="360">
        <v>0</v>
      </c>
      <c r="J40" s="360">
        <v>2</v>
      </c>
      <c r="K40" s="360">
        <v>2</v>
      </c>
      <c r="L40" s="360">
        <v>0</v>
      </c>
      <c r="M40" s="361">
        <v>6</v>
      </c>
      <c r="N40" s="112">
        <f t="shared" si="0"/>
        <v>0</v>
      </c>
      <c r="O40" s="136"/>
    </row>
    <row r="41" spans="1:23" s="17" customFormat="1" ht="12">
      <c r="A41" s="359" t="s">
        <v>19</v>
      </c>
      <c r="B41" s="360">
        <v>21</v>
      </c>
      <c r="C41" s="360">
        <v>3</v>
      </c>
      <c r="D41" s="360">
        <v>0</v>
      </c>
      <c r="E41" s="360">
        <v>4</v>
      </c>
      <c r="F41" s="360">
        <v>1</v>
      </c>
      <c r="G41" s="360">
        <v>0</v>
      </c>
      <c r="H41" s="360">
        <v>3</v>
      </c>
      <c r="I41" s="360">
        <v>0</v>
      </c>
      <c r="J41" s="360">
        <v>8</v>
      </c>
      <c r="K41" s="360">
        <v>6</v>
      </c>
      <c r="L41" s="360">
        <v>5</v>
      </c>
      <c r="M41" s="361">
        <v>18</v>
      </c>
      <c r="N41" s="112">
        <f t="shared" si="0"/>
        <v>0</v>
      </c>
      <c r="O41" s="136"/>
      <c r="P41" s="137"/>
      <c r="Q41" s="137"/>
      <c r="R41" s="137"/>
      <c r="S41" s="137"/>
      <c r="T41" s="137"/>
      <c r="U41" s="137"/>
      <c r="V41" s="137"/>
      <c r="W41" s="137"/>
    </row>
    <row r="42" spans="1:23" s="17" customFormat="1" ht="12">
      <c r="A42" s="362" t="s">
        <v>27</v>
      </c>
      <c r="B42" s="362">
        <v>303</v>
      </c>
      <c r="C42" s="362">
        <v>54</v>
      </c>
      <c r="D42" s="362">
        <v>2</v>
      </c>
      <c r="E42" s="362">
        <v>7</v>
      </c>
      <c r="F42" s="362">
        <v>17</v>
      </c>
      <c r="G42" s="362">
        <v>0</v>
      </c>
      <c r="H42" s="362">
        <v>18</v>
      </c>
      <c r="I42" s="362">
        <v>0</v>
      </c>
      <c r="J42" s="362">
        <v>42</v>
      </c>
      <c r="K42" s="362">
        <v>45</v>
      </c>
      <c r="L42" s="362">
        <v>19</v>
      </c>
      <c r="M42" s="362">
        <v>314</v>
      </c>
      <c r="N42" s="112">
        <f t="shared" si="0"/>
        <v>0</v>
      </c>
      <c r="O42" s="136"/>
      <c r="P42" s="137"/>
      <c r="Q42" s="137"/>
      <c r="R42" s="137"/>
      <c r="S42" s="137"/>
      <c r="T42" s="137"/>
      <c r="U42" s="137"/>
      <c r="V42" s="137"/>
      <c r="W42" s="137"/>
    </row>
    <row r="43" spans="1:23" s="17" customFormat="1" ht="12">
      <c r="A43" s="364" t="s">
        <v>44</v>
      </c>
      <c r="B43" s="365">
        <v>1</v>
      </c>
      <c r="C43" s="365">
        <v>0</v>
      </c>
      <c r="D43" s="365">
        <v>0</v>
      </c>
      <c r="E43" s="365">
        <v>0</v>
      </c>
      <c r="F43" s="365">
        <v>0</v>
      </c>
      <c r="G43" s="365">
        <v>0</v>
      </c>
      <c r="H43" s="365">
        <v>0</v>
      </c>
      <c r="I43" s="365">
        <v>0</v>
      </c>
      <c r="J43" s="365">
        <v>0</v>
      </c>
      <c r="K43" s="365">
        <v>0</v>
      </c>
      <c r="L43" s="365">
        <v>0</v>
      </c>
      <c r="M43" s="366">
        <v>1</v>
      </c>
      <c r="N43" s="112">
        <f t="shared" si="0"/>
        <v>0</v>
      </c>
      <c r="O43" s="136"/>
      <c r="P43" s="137"/>
      <c r="Q43" s="137"/>
      <c r="R43" s="137"/>
      <c r="S43" s="137"/>
      <c r="T43" s="137"/>
      <c r="U43" s="137"/>
      <c r="V43" s="137"/>
      <c r="W43" s="137"/>
    </row>
    <row r="44" spans="1:23" s="18" customFormat="1" ht="12">
      <c r="A44" s="359" t="s">
        <v>218</v>
      </c>
      <c r="B44" s="360">
        <v>1</v>
      </c>
      <c r="C44" s="360">
        <v>0</v>
      </c>
      <c r="D44" s="360">
        <v>0</v>
      </c>
      <c r="E44" s="360">
        <v>0</v>
      </c>
      <c r="F44" s="360">
        <v>0</v>
      </c>
      <c r="G44" s="360">
        <v>0</v>
      </c>
      <c r="H44" s="360">
        <v>1</v>
      </c>
      <c r="I44" s="360">
        <v>0</v>
      </c>
      <c r="J44" s="360">
        <v>1</v>
      </c>
      <c r="K44" s="360">
        <v>0</v>
      </c>
      <c r="L44" s="360">
        <v>0</v>
      </c>
      <c r="M44" s="361">
        <v>1</v>
      </c>
      <c r="N44" s="112">
        <f t="shared" si="0"/>
        <v>0</v>
      </c>
      <c r="O44" s="136"/>
      <c r="P44" s="137"/>
      <c r="Q44" s="137"/>
      <c r="R44" s="137"/>
      <c r="S44" s="137"/>
      <c r="T44" s="137"/>
      <c r="U44" s="137"/>
      <c r="V44" s="137"/>
      <c r="W44" s="137"/>
    </row>
    <row r="45" spans="1:15" s="17" customFormat="1" ht="12">
      <c r="A45" s="362" t="s">
        <v>49</v>
      </c>
      <c r="B45" s="362">
        <v>2</v>
      </c>
      <c r="C45" s="362">
        <v>0</v>
      </c>
      <c r="D45" s="362">
        <v>0</v>
      </c>
      <c r="E45" s="362">
        <v>0</v>
      </c>
      <c r="F45" s="362">
        <v>0</v>
      </c>
      <c r="G45" s="362">
        <v>0</v>
      </c>
      <c r="H45" s="362">
        <v>1</v>
      </c>
      <c r="I45" s="362">
        <v>0</v>
      </c>
      <c r="J45" s="362">
        <v>1</v>
      </c>
      <c r="K45" s="362">
        <v>0</v>
      </c>
      <c r="L45" s="362">
        <v>0</v>
      </c>
      <c r="M45" s="362">
        <v>2</v>
      </c>
      <c r="N45" s="112">
        <f t="shared" si="0"/>
        <v>0</v>
      </c>
      <c r="O45" s="136"/>
    </row>
    <row r="46" spans="1:15" s="17" customFormat="1" ht="12">
      <c r="A46" s="359" t="s">
        <v>7</v>
      </c>
      <c r="B46" s="360">
        <v>2</v>
      </c>
      <c r="C46" s="360">
        <v>0</v>
      </c>
      <c r="D46" s="360">
        <v>0</v>
      </c>
      <c r="E46" s="360">
        <v>0</v>
      </c>
      <c r="F46" s="360">
        <v>0</v>
      </c>
      <c r="G46" s="360">
        <v>0</v>
      </c>
      <c r="H46" s="360">
        <v>0</v>
      </c>
      <c r="I46" s="360">
        <v>0</v>
      </c>
      <c r="J46" s="360">
        <v>0</v>
      </c>
      <c r="K46" s="360">
        <v>1</v>
      </c>
      <c r="L46" s="360">
        <v>1</v>
      </c>
      <c r="M46" s="361">
        <v>1</v>
      </c>
      <c r="N46" s="112">
        <f t="shared" si="0"/>
        <v>0</v>
      </c>
      <c r="O46" s="136"/>
    </row>
    <row r="47" spans="1:15" s="17" customFormat="1" ht="12">
      <c r="A47" s="359" t="s">
        <v>8</v>
      </c>
      <c r="B47" s="360">
        <v>4</v>
      </c>
      <c r="C47" s="360">
        <v>0</v>
      </c>
      <c r="D47" s="360">
        <v>0</v>
      </c>
      <c r="E47" s="360">
        <v>0</v>
      </c>
      <c r="F47" s="360">
        <v>0</v>
      </c>
      <c r="G47" s="360">
        <v>0</v>
      </c>
      <c r="H47" s="360">
        <v>0</v>
      </c>
      <c r="I47" s="360">
        <v>0</v>
      </c>
      <c r="J47" s="360">
        <v>0</v>
      </c>
      <c r="K47" s="360">
        <v>1</v>
      </c>
      <c r="L47" s="360">
        <v>0</v>
      </c>
      <c r="M47" s="361">
        <v>3</v>
      </c>
      <c r="N47" s="112">
        <f t="shared" si="0"/>
        <v>0</v>
      </c>
      <c r="O47" s="136"/>
    </row>
    <row r="48" spans="1:15" s="17" customFormat="1" ht="12">
      <c r="A48" s="364" t="s">
        <v>109</v>
      </c>
      <c r="B48" s="365">
        <v>1</v>
      </c>
      <c r="C48" s="365">
        <v>0</v>
      </c>
      <c r="D48" s="365">
        <v>0</v>
      </c>
      <c r="E48" s="365">
        <v>0</v>
      </c>
      <c r="F48" s="365">
        <v>0</v>
      </c>
      <c r="G48" s="365">
        <v>0</v>
      </c>
      <c r="H48" s="365">
        <v>0</v>
      </c>
      <c r="I48" s="365">
        <v>0</v>
      </c>
      <c r="J48" s="365">
        <v>0</v>
      </c>
      <c r="K48" s="365">
        <v>0</v>
      </c>
      <c r="L48" s="365">
        <v>0</v>
      </c>
      <c r="M48" s="366">
        <v>1</v>
      </c>
      <c r="N48" s="112">
        <f t="shared" si="0"/>
        <v>0</v>
      </c>
      <c r="O48" s="136"/>
    </row>
    <row r="49" spans="1:15" s="17" customFormat="1" ht="12">
      <c r="A49" s="359" t="s">
        <v>223</v>
      </c>
      <c r="B49" s="360">
        <v>0</v>
      </c>
      <c r="C49" s="360">
        <v>1</v>
      </c>
      <c r="D49" s="360">
        <v>0</v>
      </c>
      <c r="E49" s="360">
        <v>0</v>
      </c>
      <c r="F49" s="360">
        <v>0</v>
      </c>
      <c r="G49" s="360">
        <v>0</v>
      </c>
      <c r="H49" s="360">
        <v>0</v>
      </c>
      <c r="I49" s="360">
        <v>0</v>
      </c>
      <c r="J49" s="360">
        <v>0</v>
      </c>
      <c r="K49" s="360">
        <v>0</v>
      </c>
      <c r="L49" s="360">
        <v>0</v>
      </c>
      <c r="M49" s="361">
        <v>1</v>
      </c>
      <c r="N49" s="112">
        <f t="shared" si="0"/>
        <v>0</v>
      </c>
      <c r="O49" s="136"/>
    </row>
    <row r="50" spans="1:15" s="17" customFormat="1" ht="12">
      <c r="A50" s="359" t="s">
        <v>9</v>
      </c>
      <c r="B50" s="360">
        <v>1</v>
      </c>
      <c r="C50" s="360">
        <v>0</v>
      </c>
      <c r="D50" s="360">
        <v>0</v>
      </c>
      <c r="E50" s="360">
        <v>0</v>
      </c>
      <c r="F50" s="360">
        <v>0</v>
      </c>
      <c r="G50" s="360">
        <v>0</v>
      </c>
      <c r="H50" s="360">
        <v>0</v>
      </c>
      <c r="I50" s="360">
        <v>0</v>
      </c>
      <c r="J50" s="360">
        <v>0</v>
      </c>
      <c r="K50" s="360">
        <v>0</v>
      </c>
      <c r="L50" s="360">
        <v>0</v>
      </c>
      <c r="M50" s="361">
        <v>1</v>
      </c>
      <c r="N50" s="112">
        <f t="shared" si="0"/>
        <v>0</v>
      </c>
      <c r="O50" s="136"/>
    </row>
    <row r="51" spans="1:15" s="17" customFormat="1" ht="12">
      <c r="A51" s="359" t="s">
        <v>183</v>
      </c>
      <c r="B51" s="360">
        <v>1</v>
      </c>
      <c r="C51" s="360">
        <v>0</v>
      </c>
      <c r="D51" s="360">
        <v>0</v>
      </c>
      <c r="E51" s="360">
        <v>0</v>
      </c>
      <c r="F51" s="360">
        <v>0</v>
      </c>
      <c r="G51" s="360">
        <v>0</v>
      </c>
      <c r="H51" s="360">
        <v>0</v>
      </c>
      <c r="I51" s="360">
        <v>0</v>
      </c>
      <c r="J51" s="360">
        <v>0</v>
      </c>
      <c r="K51" s="360">
        <v>0</v>
      </c>
      <c r="L51" s="360">
        <v>0</v>
      </c>
      <c r="M51" s="361">
        <v>1</v>
      </c>
      <c r="N51" s="112">
        <f t="shared" si="0"/>
        <v>0</v>
      </c>
      <c r="O51" s="136"/>
    </row>
    <row r="52" spans="1:15" s="17" customFormat="1" ht="12">
      <c r="A52" s="364" t="s">
        <v>51</v>
      </c>
      <c r="B52" s="365">
        <v>5</v>
      </c>
      <c r="C52" s="365">
        <v>2</v>
      </c>
      <c r="D52" s="365">
        <v>0</v>
      </c>
      <c r="E52" s="365">
        <v>0</v>
      </c>
      <c r="F52" s="365">
        <v>0</v>
      </c>
      <c r="G52" s="365">
        <v>0</v>
      </c>
      <c r="H52" s="365">
        <v>2</v>
      </c>
      <c r="I52" s="365">
        <v>0</v>
      </c>
      <c r="J52" s="365">
        <v>2</v>
      </c>
      <c r="K52" s="365">
        <v>2</v>
      </c>
      <c r="L52" s="365">
        <v>1</v>
      </c>
      <c r="M52" s="366">
        <v>5</v>
      </c>
      <c r="N52" s="112"/>
      <c r="O52" s="136"/>
    </row>
    <row r="53" spans="1:15" s="17" customFormat="1" ht="12">
      <c r="A53" s="364" t="s">
        <v>110</v>
      </c>
      <c r="B53" s="365">
        <v>4</v>
      </c>
      <c r="C53" s="365">
        <v>0</v>
      </c>
      <c r="D53" s="365">
        <v>0</v>
      </c>
      <c r="E53" s="365">
        <v>0</v>
      </c>
      <c r="F53" s="365">
        <v>0</v>
      </c>
      <c r="G53" s="365">
        <v>0</v>
      </c>
      <c r="H53" s="365">
        <v>0</v>
      </c>
      <c r="I53" s="365">
        <v>0</v>
      </c>
      <c r="J53" s="365">
        <v>0</v>
      </c>
      <c r="K53" s="365">
        <v>1</v>
      </c>
      <c r="L53" s="365">
        <v>0</v>
      </c>
      <c r="M53" s="366">
        <v>3</v>
      </c>
      <c r="N53" s="112"/>
      <c r="O53" s="136"/>
    </row>
    <row r="54" spans="1:15" s="17" customFormat="1" ht="12">
      <c r="A54" s="364" t="s">
        <v>111</v>
      </c>
      <c r="B54" s="365">
        <v>4</v>
      </c>
      <c r="C54" s="365">
        <v>0</v>
      </c>
      <c r="D54" s="365">
        <v>0</v>
      </c>
      <c r="E54" s="365">
        <v>0</v>
      </c>
      <c r="F54" s="365">
        <v>0</v>
      </c>
      <c r="G54" s="365">
        <v>0</v>
      </c>
      <c r="H54" s="365">
        <v>0</v>
      </c>
      <c r="I54" s="365">
        <v>0</v>
      </c>
      <c r="J54" s="365">
        <v>0</v>
      </c>
      <c r="K54" s="365">
        <v>0</v>
      </c>
      <c r="L54" s="365">
        <v>0</v>
      </c>
      <c r="M54" s="366">
        <v>4</v>
      </c>
      <c r="N54" s="112"/>
      <c r="O54" s="136"/>
    </row>
    <row r="55" spans="1:15" s="17" customFormat="1" ht="12">
      <c r="A55" s="364" t="s">
        <v>10</v>
      </c>
      <c r="B55" s="365">
        <v>36</v>
      </c>
      <c r="C55" s="365">
        <v>3</v>
      </c>
      <c r="D55" s="365">
        <v>0</v>
      </c>
      <c r="E55" s="365">
        <v>0</v>
      </c>
      <c r="F55" s="365">
        <v>0</v>
      </c>
      <c r="G55" s="365">
        <v>0</v>
      </c>
      <c r="H55" s="365">
        <v>1</v>
      </c>
      <c r="I55" s="365">
        <v>0</v>
      </c>
      <c r="J55" s="365">
        <v>1</v>
      </c>
      <c r="K55" s="365">
        <v>1</v>
      </c>
      <c r="L55" s="365">
        <v>0</v>
      </c>
      <c r="M55" s="366">
        <v>38</v>
      </c>
      <c r="N55" s="112"/>
      <c r="O55" s="136"/>
    </row>
    <row r="56" spans="1:15" s="17" customFormat="1" ht="12">
      <c r="A56" s="364" t="s">
        <v>11</v>
      </c>
      <c r="B56" s="365">
        <v>22</v>
      </c>
      <c r="C56" s="365">
        <v>1</v>
      </c>
      <c r="D56" s="365">
        <v>0</v>
      </c>
      <c r="E56" s="365">
        <v>1</v>
      </c>
      <c r="F56" s="365">
        <v>1</v>
      </c>
      <c r="G56" s="365">
        <v>0</v>
      </c>
      <c r="H56" s="365">
        <v>0</v>
      </c>
      <c r="I56" s="365">
        <v>0</v>
      </c>
      <c r="J56" s="365">
        <v>2</v>
      </c>
      <c r="K56" s="365">
        <v>1</v>
      </c>
      <c r="L56" s="365">
        <v>1</v>
      </c>
      <c r="M56" s="366">
        <v>22</v>
      </c>
      <c r="N56" s="112"/>
      <c r="O56" s="136"/>
    </row>
    <row r="57" spans="1:15" s="17" customFormat="1" ht="12">
      <c r="A57" s="364" t="s">
        <v>188</v>
      </c>
      <c r="B57" s="365">
        <v>1</v>
      </c>
      <c r="C57" s="365">
        <v>0</v>
      </c>
      <c r="D57" s="365">
        <v>0</v>
      </c>
      <c r="E57" s="365">
        <v>0</v>
      </c>
      <c r="F57" s="365">
        <v>0</v>
      </c>
      <c r="G57" s="365">
        <v>0</v>
      </c>
      <c r="H57" s="365">
        <v>0</v>
      </c>
      <c r="I57" s="365">
        <v>0</v>
      </c>
      <c r="J57" s="365">
        <v>0</v>
      </c>
      <c r="K57" s="365">
        <v>0</v>
      </c>
      <c r="L57" s="365">
        <v>0</v>
      </c>
      <c r="M57" s="366">
        <v>1</v>
      </c>
      <c r="N57" s="112"/>
      <c r="O57" s="136"/>
    </row>
    <row r="58" spans="1:15" s="17" customFormat="1" ht="12">
      <c r="A58" s="364" t="s">
        <v>12</v>
      </c>
      <c r="B58" s="365">
        <v>5</v>
      </c>
      <c r="C58" s="365">
        <v>0</v>
      </c>
      <c r="D58" s="365">
        <v>0</v>
      </c>
      <c r="E58" s="365">
        <v>0</v>
      </c>
      <c r="F58" s="365">
        <v>0</v>
      </c>
      <c r="G58" s="365">
        <v>0</v>
      </c>
      <c r="H58" s="365">
        <v>0</v>
      </c>
      <c r="I58" s="365">
        <v>0</v>
      </c>
      <c r="J58" s="365">
        <v>0</v>
      </c>
      <c r="K58" s="365">
        <v>0</v>
      </c>
      <c r="L58" s="365">
        <v>0</v>
      </c>
      <c r="M58" s="366">
        <v>5</v>
      </c>
      <c r="N58" s="112"/>
      <c r="O58" s="136"/>
    </row>
    <row r="59" spans="1:15" s="17" customFormat="1" ht="12">
      <c r="A59" s="364" t="s">
        <v>13</v>
      </c>
      <c r="B59" s="365">
        <v>6</v>
      </c>
      <c r="C59" s="365">
        <v>0</v>
      </c>
      <c r="D59" s="365">
        <v>0</v>
      </c>
      <c r="E59" s="365">
        <v>0</v>
      </c>
      <c r="F59" s="365">
        <v>0</v>
      </c>
      <c r="G59" s="365">
        <v>0</v>
      </c>
      <c r="H59" s="365">
        <v>0</v>
      </c>
      <c r="I59" s="365">
        <v>0</v>
      </c>
      <c r="J59" s="365">
        <v>0</v>
      </c>
      <c r="K59" s="365">
        <v>0</v>
      </c>
      <c r="L59" s="365">
        <v>0</v>
      </c>
      <c r="M59" s="366">
        <v>6</v>
      </c>
      <c r="N59" s="112"/>
      <c r="O59" s="136"/>
    </row>
    <row r="60" spans="1:15" s="17" customFormat="1" ht="12">
      <c r="A60" s="364" t="s">
        <v>45</v>
      </c>
      <c r="B60" s="365">
        <v>4</v>
      </c>
      <c r="C60" s="365">
        <v>0</v>
      </c>
      <c r="D60" s="365">
        <v>0</v>
      </c>
      <c r="E60" s="365">
        <v>0</v>
      </c>
      <c r="F60" s="365">
        <v>0</v>
      </c>
      <c r="G60" s="365">
        <v>0</v>
      </c>
      <c r="H60" s="365">
        <v>0</v>
      </c>
      <c r="I60" s="365">
        <v>0</v>
      </c>
      <c r="J60" s="365">
        <v>0</v>
      </c>
      <c r="K60" s="365">
        <v>0</v>
      </c>
      <c r="L60" s="365">
        <v>0</v>
      </c>
      <c r="M60" s="366">
        <v>4</v>
      </c>
      <c r="N60" s="112"/>
      <c r="O60" s="136"/>
    </row>
    <row r="61" spans="1:15" s="17" customFormat="1" ht="12">
      <c r="A61" s="364" t="s">
        <v>112</v>
      </c>
      <c r="B61" s="365">
        <v>2</v>
      </c>
      <c r="C61" s="365">
        <v>0</v>
      </c>
      <c r="D61" s="365">
        <v>0</v>
      </c>
      <c r="E61" s="365">
        <v>0</v>
      </c>
      <c r="F61" s="365">
        <v>0</v>
      </c>
      <c r="G61" s="365">
        <v>0</v>
      </c>
      <c r="H61" s="365">
        <v>0</v>
      </c>
      <c r="I61" s="365">
        <v>0</v>
      </c>
      <c r="J61" s="365">
        <v>0</v>
      </c>
      <c r="K61" s="365">
        <v>0</v>
      </c>
      <c r="L61" s="365">
        <v>0</v>
      </c>
      <c r="M61" s="366">
        <v>2</v>
      </c>
      <c r="N61" s="112">
        <f t="shared" si="0"/>
        <v>0</v>
      </c>
      <c r="O61" s="136"/>
    </row>
    <row r="62" spans="1:15" s="17" customFormat="1" ht="12">
      <c r="A62" s="359" t="s">
        <v>46</v>
      </c>
      <c r="B62" s="360">
        <v>0</v>
      </c>
      <c r="C62" s="360">
        <v>2</v>
      </c>
      <c r="D62" s="360">
        <v>0</v>
      </c>
      <c r="E62" s="360">
        <v>0</v>
      </c>
      <c r="F62" s="360">
        <v>1</v>
      </c>
      <c r="G62" s="360">
        <v>0</v>
      </c>
      <c r="H62" s="360">
        <v>0</v>
      </c>
      <c r="I62" s="360">
        <v>0</v>
      </c>
      <c r="J62" s="360">
        <v>1</v>
      </c>
      <c r="K62" s="360">
        <v>1</v>
      </c>
      <c r="L62" s="360">
        <v>0</v>
      </c>
      <c r="M62" s="361">
        <v>1</v>
      </c>
      <c r="N62" s="112">
        <f t="shared" si="0"/>
        <v>0</v>
      </c>
      <c r="O62" s="136"/>
    </row>
    <row r="63" spans="1:23" s="17" customFormat="1" ht="12">
      <c r="A63" s="362" t="s">
        <v>14</v>
      </c>
      <c r="B63" s="363">
        <v>98</v>
      </c>
      <c r="C63" s="363">
        <v>9</v>
      </c>
      <c r="D63" s="363">
        <v>0</v>
      </c>
      <c r="E63" s="363">
        <v>1</v>
      </c>
      <c r="F63" s="363">
        <v>2</v>
      </c>
      <c r="G63" s="363">
        <v>0</v>
      </c>
      <c r="H63" s="363">
        <v>3</v>
      </c>
      <c r="I63" s="363">
        <v>0</v>
      </c>
      <c r="J63" s="363">
        <v>6</v>
      </c>
      <c r="K63" s="363">
        <v>8</v>
      </c>
      <c r="L63" s="363">
        <v>3</v>
      </c>
      <c r="M63" s="363">
        <v>99</v>
      </c>
      <c r="N63" s="112">
        <f t="shared" si="0"/>
        <v>0</v>
      </c>
      <c r="O63" s="136"/>
      <c r="P63" s="137"/>
      <c r="Q63" s="137"/>
      <c r="R63" s="137"/>
      <c r="S63" s="137"/>
      <c r="T63" s="137"/>
      <c r="U63" s="137"/>
      <c r="V63" s="137"/>
      <c r="W63" s="137"/>
    </row>
    <row r="64" spans="1:15" s="17" customFormat="1" ht="12">
      <c r="A64" s="359" t="s">
        <v>28</v>
      </c>
      <c r="B64" s="360">
        <v>28</v>
      </c>
      <c r="C64" s="360">
        <v>4</v>
      </c>
      <c r="D64" s="360">
        <v>0</v>
      </c>
      <c r="E64" s="360">
        <v>0</v>
      </c>
      <c r="F64" s="360">
        <v>1</v>
      </c>
      <c r="G64" s="360">
        <v>0</v>
      </c>
      <c r="H64" s="360">
        <v>1</v>
      </c>
      <c r="I64" s="360">
        <v>1</v>
      </c>
      <c r="J64" s="360">
        <v>3</v>
      </c>
      <c r="K64" s="360">
        <v>4</v>
      </c>
      <c r="L64" s="360">
        <v>0</v>
      </c>
      <c r="M64" s="361">
        <v>28</v>
      </c>
      <c r="N64" s="112">
        <f t="shared" si="0"/>
        <v>0</v>
      </c>
      <c r="O64" s="136"/>
    </row>
    <row r="65" spans="1:15" s="17" customFormat="1" ht="12">
      <c r="A65" s="77" t="s">
        <v>29</v>
      </c>
      <c r="B65" s="78">
        <v>612</v>
      </c>
      <c r="C65" s="78">
        <v>85</v>
      </c>
      <c r="D65" s="78">
        <v>4</v>
      </c>
      <c r="E65" s="78">
        <v>8</v>
      </c>
      <c r="F65" s="78">
        <v>33</v>
      </c>
      <c r="G65" s="78">
        <v>1</v>
      </c>
      <c r="H65" s="78">
        <v>27</v>
      </c>
      <c r="I65" s="78">
        <v>7</v>
      </c>
      <c r="J65" s="78">
        <v>76</v>
      </c>
      <c r="K65" s="78">
        <v>79</v>
      </c>
      <c r="L65" s="78">
        <v>30</v>
      </c>
      <c r="M65" s="78">
        <v>622</v>
      </c>
      <c r="N65" s="112">
        <f t="shared" si="0"/>
        <v>0</v>
      </c>
      <c r="O65" s="136"/>
    </row>
    <row r="66" spans="14:17" ht="6" customHeight="1">
      <c r="N66" s="116"/>
      <c r="O66" s="138"/>
      <c r="P66" s="138"/>
      <c r="Q66" s="138"/>
    </row>
    <row r="67" spans="1:17" ht="12.75" customHeight="1">
      <c r="A67" s="437" t="s">
        <v>134</v>
      </c>
      <c r="B67" s="437"/>
      <c r="C67" s="437"/>
      <c r="D67" s="437"/>
      <c r="E67" s="437"/>
      <c r="F67" s="437"/>
      <c r="G67" s="437"/>
      <c r="H67" s="437"/>
      <c r="I67" s="437"/>
      <c r="J67" s="437"/>
      <c r="K67" s="437"/>
      <c r="L67" s="437"/>
      <c r="M67" s="437"/>
      <c r="N67" s="116"/>
      <c r="O67" s="138"/>
      <c r="P67" s="138"/>
      <c r="Q67" s="138"/>
    </row>
    <row r="68" spans="1:17" ht="12.75" customHeight="1">
      <c r="A68" s="438" t="str">
        <f>LOWER(Nastavení!$B$1)</f>
        <v>srpen 2009</v>
      </c>
      <c r="B68" s="438"/>
      <c r="C68" s="438"/>
      <c r="D68" s="438"/>
      <c r="E68" s="438"/>
      <c r="F68" s="438"/>
      <c r="G68" s="438"/>
      <c r="H68" s="438"/>
      <c r="I68" s="438"/>
      <c r="J68" s="438"/>
      <c r="K68" s="438"/>
      <c r="L68" s="438"/>
      <c r="M68" s="438"/>
      <c r="N68" s="139"/>
      <c r="O68" s="136"/>
      <c r="P68" s="137"/>
      <c r="Q68" s="137"/>
    </row>
    <row r="69" spans="1:17" s="154" customFormat="1" ht="8.25">
      <c r="A69" s="153"/>
      <c r="B69" s="153"/>
      <c r="C69" s="153"/>
      <c r="D69" s="153"/>
      <c r="E69" s="153"/>
      <c r="F69" s="153"/>
      <c r="G69" s="153"/>
      <c r="H69" s="153"/>
      <c r="I69" s="153"/>
      <c r="J69" s="153"/>
      <c r="K69" s="157" t="s">
        <v>137</v>
      </c>
      <c r="L69" s="153"/>
      <c r="M69" s="153"/>
      <c r="O69" s="155"/>
      <c r="P69" s="156"/>
      <c r="Q69" s="156"/>
    </row>
    <row r="70" spans="1:17" s="154" customFormat="1" ht="12.75" customHeight="1">
      <c r="A70" s="433" t="s">
        <v>0</v>
      </c>
      <c r="B70" s="428" t="str">
        <f>CONCATENATE("Počet účastníků řízení k ",DAY(Nastavení!B2),".",MONTH(Nastavení!B2),".",YEAR(Nastavení!B2),"*")</f>
        <v>Počet účastníků řízení k 1.8.2009*</v>
      </c>
      <c r="C70" s="428" t="s">
        <v>60</v>
      </c>
      <c r="D70" s="428" t="s">
        <v>93</v>
      </c>
      <c r="E70" s="430" t="s">
        <v>163</v>
      </c>
      <c r="F70" s="431"/>
      <c r="G70" s="431"/>
      <c r="H70" s="432"/>
      <c r="I70" s="428" t="s">
        <v>96</v>
      </c>
      <c r="J70" s="428" t="s">
        <v>97</v>
      </c>
      <c r="K70" s="428" t="str">
        <f>CONCATENATE("Počet účastníků řízení k ",DAY(Nastavení!B3),".",MONTH(Nastavení!B3),".",YEAR(Nastavení!B3),"*")</f>
        <v>Počet účastníků řízení k 31.8.2009*</v>
      </c>
      <c r="L70" s="153"/>
      <c r="M70" s="153"/>
      <c r="O70" s="155"/>
      <c r="P70" s="156"/>
      <c r="Q70" s="156"/>
    </row>
    <row r="71" spans="1:17" ht="92.25" customHeight="1">
      <c r="A71" s="434"/>
      <c r="B71" s="429"/>
      <c r="C71" s="429"/>
      <c r="D71" s="429"/>
      <c r="E71" s="221" t="s">
        <v>135</v>
      </c>
      <c r="F71" s="221" t="s">
        <v>136</v>
      </c>
      <c r="G71" s="221" t="s">
        <v>50</v>
      </c>
      <c r="H71" s="221" t="s">
        <v>95</v>
      </c>
      <c r="I71" s="429"/>
      <c r="J71" s="429"/>
      <c r="K71" s="429"/>
      <c r="L71" s="151"/>
      <c r="M71" s="152"/>
      <c r="O71" s="136"/>
      <c r="P71" s="137"/>
      <c r="Q71" s="137"/>
    </row>
    <row r="72" spans="1:17" ht="12.75">
      <c r="A72" s="364" t="s">
        <v>1</v>
      </c>
      <c r="B72" s="365">
        <v>4</v>
      </c>
      <c r="C72" s="365">
        <v>5</v>
      </c>
      <c r="D72" s="365">
        <v>0</v>
      </c>
      <c r="E72" s="365">
        <v>1</v>
      </c>
      <c r="F72" s="365">
        <v>0</v>
      </c>
      <c r="G72" s="365">
        <v>0</v>
      </c>
      <c r="H72" s="365">
        <v>1</v>
      </c>
      <c r="I72" s="365">
        <v>1</v>
      </c>
      <c r="J72" s="365">
        <v>0</v>
      </c>
      <c r="K72" s="366">
        <v>8</v>
      </c>
      <c r="M72" s="136"/>
      <c r="N72" s="112">
        <f>B72+C72+D72-I72-K72</f>
        <v>0</v>
      </c>
      <c r="O72" s="236"/>
      <c r="P72" s="137"/>
      <c r="Q72" s="137"/>
    </row>
    <row r="73" spans="1:17" ht="12.75">
      <c r="A73" s="364" t="s">
        <v>3</v>
      </c>
      <c r="B73" s="365">
        <v>0</v>
      </c>
      <c r="C73" s="365">
        <v>1</v>
      </c>
      <c r="D73" s="365">
        <v>0</v>
      </c>
      <c r="E73" s="365">
        <v>0</v>
      </c>
      <c r="F73" s="365">
        <v>0</v>
      </c>
      <c r="G73" s="365">
        <v>0</v>
      </c>
      <c r="H73" s="365">
        <v>0</v>
      </c>
      <c r="I73" s="365">
        <v>0</v>
      </c>
      <c r="J73" s="365">
        <v>0</v>
      </c>
      <c r="K73" s="366">
        <v>1</v>
      </c>
      <c r="M73" s="136"/>
      <c r="N73" s="112">
        <f aca="true" t="shared" si="1" ref="N73:N84">B73+C73+D73-I73-K73</f>
        <v>0</v>
      </c>
      <c r="O73" s="236"/>
      <c r="P73" s="137"/>
      <c r="Q73" s="137"/>
    </row>
    <row r="74" spans="1:17" ht="12.75">
      <c r="A74" s="364" t="s">
        <v>4</v>
      </c>
      <c r="B74" s="365">
        <v>2</v>
      </c>
      <c r="C74" s="365">
        <v>0</v>
      </c>
      <c r="D74" s="365">
        <v>0</v>
      </c>
      <c r="E74" s="365">
        <v>0</v>
      </c>
      <c r="F74" s="365">
        <v>0</v>
      </c>
      <c r="G74" s="365">
        <v>0</v>
      </c>
      <c r="H74" s="365">
        <v>0</v>
      </c>
      <c r="I74" s="365">
        <v>0</v>
      </c>
      <c r="J74" s="365">
        <v>0</v>
      </c>
      <c r="K74" s="366">
        <v>2</v>
      </c>
      <c r="M74" s="136"/>
      <c r="N74" s="112">
        <f t="shared" si="1"/>
        <v>0</v>
      </c>
      <c r="O74" s="236"/>
      <c r="P74" s="137"/>
      <c r="Q74" s="137"/>
    </row>
    <row r="75" spans="1:17" ht="12.75">
      <c r="A75" s="362" t="s">
        <v>6</v>
      </c>
      <c r="B75" s="363">
        <v>6</v>
      </c>
      <c r="C75" s="363">
        <v>6</v>
      </c>
      <c r="D75" s="363">
        <v>0</v>
      </c>
      <c r="E75" s="363">
        <v>1</v>
      </c>
      <c r="F75" s="363">
        <v>0</v>
      </c>
      <c r="G75" s="363">
        <v>0</v>
      </c>
      <c r="H75" s="363">
        <v>1</v>
      </c>
      <c r="I75" s="363">
        <v>1</v>
      </c>
      <c r="J75" s="363">
        <v>0</v>
      </c>
      <c r="K75" s="363">
        <v>11</v>
      </c>
      <c r="M75" s="136"/>
      <c r="N75" s="112">
        <f t="shared" si="1"/>
        <v>0</v>
      </c>
      <c r="O75" s="236"/>
      <c r="P75" s="137"/>
      <c r="Q75" s="137"/>
    </row>
    <row r="76" spans="1:17" ht="12.75">
      <c r="A76" s="364" t="s">
        <v>23</v>
      </c>
      <c r="B76" s="365">
        <v>1</v>
      </c>
      <c r="C76" s="365">
        <v>2</v>
      </c>
      <c r="D76" s="365">
        <v>0</v>
      </c>
      <c r="E76" s="365">
        <v>0</v>
      </c>
      <c r="F76" s="365">
        <v>0</v>
      </c>
      <c r="G76" s="365">
        <v>0</v>
      </c>
      <c r="H76" s="365">
        <v>0</v>
      </c>
      <c r="I76" s="365">
        <v>0</v>
      </c>
      <c r="J76" s="365">
        <v>0</v>
      </c>
      <c r="K76" s="366">
        <v>3</v>
      </c>
      <c r="M76" s="136"/>
      <c r="N76" s="112">
        <f t="shared" si="1"/>
        <v>0</v>
      </c>
      <c r="O76" s="236"/>
      <c r="P76" s="137"/>
      <c r="Q76" s="137"/>
    </row>
    <row r="77" spans="1:17" ht="12.75">
      <c r="A77" s="364" t="s">
        <v>113</v>
      </c>
      <c r="B77" s="365">
        <v>2</v>
      </c>
      <c r="C77" s="365">
        <v>0</v>
      </c>
      <c r="D77" s="365">
        <v>0</v>
      </c>
      <c r="E77" s="365">
        <v>0</v>
      </c>
      <c r="F77" s="365">
        <v>0</v>
      </c>
      <c r="G77" s="365">
        <v>0</v>
      </c>
      <c r="H77" s="365">
        <v>0</v>
      </c>
      <c r="I77" s="365">
        <v>0</v>
      </c>
      <c r="J77" s="365">
        <v>0</v>
      </c>
      <c r="K77" s="366">
        <v>2</v>
      </c>
      <c r="M77" s="136"/>
      <c r="N77" s="112">
        <f t="shared" si="1"/>
        <v>0</v>
      </c>
      <c r="O77" s="236"/>
      <c r="P77" s="137"/>
      <c r="Q77" s="137"/>
    </row>
    <row r="78" spans="1:17" ht="12.75">
      <c r="A78" s="364" t="s">
        <v>21</v>
      </c>
      <c r="B78" s="365">
        <v>1</v>
      </c>
      <c r="C78" s="365">
        <v>0</v>
      </c>
      <c r="D78" s="365">
        <v>0</v>
      </c>
      <c r="E78" s="365">
        <v>1</v>
      </c>
      <c r="F78" s="365">
        <v>0</v>
      </c>
      <c r="G78" s="365">
        <v>0</v>
      </c>
      <c r="H78" s="365">
        <v>1</v>
      </c>
      <c r="I78" s="365">
        <v>1</v>
      </c>
      <c r="J78" s="365">
        <v>0</v>
      </c>
      <c r="K78" s="366">
        <v>0</v>
      </c>
      <c r="M78" s="136"/>
      <c r="N78" s="112">
        <f t="shared" si="1"/>
        <v>0</v>
      </c>
      <c r="O78" s="236"/>
      <c r="P78" s="137"/>
      <c r="Q78" s="137"/>
    </row>
    <row r="79" spans="1:17" ht="12.75">
      <c r="A79" s="362" t="s">
        <v>27</v>
      </c>
      <c r="B79" s="375">
        <v>4</v>
      </c>
      <c r="C79" s="375">
        <v>2</v>
      </c>
      <c r="D79" s="375">
        <v>0</v>
      </c>
      <c r="E79" s="375">
        <v>1</v>
      </c>
      <c r="F79" s="375">
        <v>0</v>
      </c>
      <c r="G79" s="375">
        <v>0</v>
      </c>
      <c r="H79" s="375">
        <v>1</v>
      </c>
      <c r="I79" s="375">
        <v>1</v>
      </c>
      <c r="J79" s="375">
        <v>0</v>
      </c>
      <c r="K79" s="375">
        <v>5</v>
      </c>
      <c r="M79" s="136"/>
      <c r="N79" s="112">
        <f t="shared" si="1"/>
        <v>0</v>
      </c>
      <c r="O79" s="236"/>
      <c r="P79" s="137"/>
      <c r="Q79" s="137"/>
    </row>
    <row r="80" spans="1:17" ht="12.75">
      <c r="A80" s="364" t="s">
        <v>44</v>
      </c>
      <c r="B80" s="365">
        <v>1</v>
      </c>
      <c r="C80" s="365">
        <v>0</v>
      </c>
      <c r="D80" s="365">
        <v>0</v>
      </c>
      <c r="E80" s="365">
        <v>0</v>
      </c>
      <c r="F80" s="365">
        <v>0</v>
      </c>
      <c r="G80" s="365">
        <v>0</v>
      </c>
      <c r="H80" s="365">
        <v>0</v>
      </c>
      <c r="I80" s="365">
        <v>0</v>
      </c>
      <c r="J80" s="365">
        <v>0</v>
      </c>
      <c r="K80" s="366">
        <v>1</v>
      </c>
      <c r="M80" s="136"/>
      <c r="N80" s="112">
        <f t="shared" si="1"/>
        <v>0</v>
      </c>
      <c r="O80" s="236"/>
      <c r="P80" s="137"/>
      <c r="Q80" s="137"/>
    </row>
    <row r="81" spans="1:17" ht="12.75">
      <c r="A81" s="362" t="s">
        <v>49</v>
      </c>
      <c r="B81" s="363">
        <v>1</v>
      </c>
      <c r="C81" s="363">
        <v>0</v>
      </c>
      <c r="D81" s="363">
        <v>0</v>
      </c>
      <c r="E81" s="363">
        <v>0</v>
      </c>
      <c r="F81" s="363">
        <v>0</v>
      </c>
      <c r="G81" s="363">
        <v>0</v>
      </c>
      <c r="H81" s="363">
        <v>0</v>
      </c>
      <c r="I81" s="363">
        <v>0</v>
      </c>
      <c r="J81" s="363">
        <v>0</v>
      </c>
      <c r="K81" s="363">
        <v>1</v>
      </c>
      <c r="M81" s="136"/>
      <c r="N81" s="112">
        <f t="shared" si="1"/>
        <v>0</v>
      </c>
      <c r="O81" s="236"/>
      <c r="P81" s="137"/>
      <c r="Q81" s="137"/>
    </row>
    <row r="82" spans="1:15" s="17" customFormat="1" ht="12">
      <c r="A82" s="359" t="s">
        <v>28</v>
      </c>
      <c r="B82" s="360">
        <v>1</v>
      </c>
      <c r="C82" s="360">
        <v>0</v>
      </c>
      <c r="D82" s="360">
        <v>0</v>
      </c>
      <c r="E82" s="360">
        <v>0</v>
      </c>
      <c r="F82" s="360">
        <v>0</v>
      </c>
      <c r="G82" s="360">
        <v>0</v>
      </c>
      <c r="H82" s="360">
        <v>0</v>
      </c>
      <c r="I82" s="360">
        <v>1</v>
      </c>
      <c r="J82" s="360">
        <v>0</v>
      </c>
      <c r="K82" s="367">
        <v>0</v>
      </c>
      <c r="L82" s="237"/>
      <c r="M82" s="236"/>
      <c r="N82" s="112">
        <f t="shared" si="1"/>
        <v>0</v>
      </c>
      <c r="O82" s="236"/>
    </row>
    <row r="83" spans="1:17" ht="12.75">
      <c r="A83" s="77" t="s">
        <v>29</v>
      </c>
      <c r="B83" s="78">
        <v>12</v>
      </c>
      <c r="C83" s="78">
        <v>8</v>
      </c>
      <c r="D83" s="78">
        <v>0</v>
      </c>
      <c r="E83" s="78">
        <v>2</v>
      </c>
      <c r="F83" s="78">
        <v>0</v>
      </c>
      <c r="G83" s="78">
        <v>0</v>
      </c>
      <c r="H83" s="78">
        <v>2</v>
      </c>
      <c r="I83" s="78">
        <v>3</v>
      </c>
      <c r="J83" s="78">
        <v>0</v>
      </c>
      <c r="K83" s="78">
        <v>17</v>
      </c>
      <c r="M83" s="136"/>
      <c r="N83" s="112">
        <f t="shared" si="1"/>
        <v>0</v>
      </c>
      <c r="O83" s="236"/>
      <c r="P83" s="137"/>
      <c r="Q83" s="137"/>
    </row>
    <row r="84" spans="14:17" ht="1.5" customHeight="1">
      <c r="N84" s="112">
        <f t="shared" si="1"/>
        <v>0</v>
      </c>
      <c r="O84" s="136"/>
      <c r="P84" s="137"/>
      <c r="Q84" s="137"/>
    </row>
    <row r="85" spans="1:14" ht="27.75" customHeight="1">
      <c r="A85" s="435" t="s">
        <v>213</v>
      </c>
      <c r="B85" s="435"/>
      <c r="C85" s="435"/>
      <c r="D85" s="435"/>
      <c r="E85" s="435"/>
      <c r="F85" s="435"/>
      <c r="G85" s="435"/>
      <c r="H85" s="435"/>
      <c r="I85" s="435"/>
      <c r="J85" s="435"/>
      <c r="K85" s="435"/>
      <c r="L85" s="435"/>
      <c r="M85" s="435"/>
      <c r="N85" s="184"/>
    </row>
    <row r="86" spans="1:14" ht="19.5" customHeight="1">
      <c r="A86" s="435" t="s">
        <v>214</v>
      </c>
      <c r="B86" s="435"/>
      <c r="C86" s="435"/>
      <c r="D86" s="435"/>
      <c r="E86" s="435"/>
      <c r="F86" s="435"/>
      <c r="G86" s="435"/>
      <c r="H86" s="435"/>
      <c r="I86" s="435"/>
      <c r="J86" s="435"/>
      <c r="K86" s="435"/>
      <c r="L86" s="435"/>
      <c r="M86" s="435"/>
      <c r="N86" s="184"/>
    </row>
    <row r="87" spans="1:23" ht="21.75" customHeight="1">
      <c r="A87" s="436" t="s">
        <v>215</v>
      </c>
      <c r="B87" s="436"/>
      <c r="C87" s="436"/>
      <c r="D87" s="436"/>
      <c r="E87" s="436"/>
      <c r="F87" s="436"/>
      <c r="G87" s="436"/>
      <c r="H87" s="436"/>
      <c r="I87" s="436"/>
      <c r="J87" s="436"/>
      <c r="K87" s="436"/>
      <c r="L87" s="436"/>
      <c r="M87" s="436"/>
      <c r="N87" s="185"/>
      <c r="P87" s="379"/>
      <c r="Q87" s="379"/>
      <c r="R87" s="379"/>
      <c r="S87" s="379"/>
      <c r="T87" s="379"/>
      <c r="U87" s="379"/>
      <c r="V87" s="379"/>
      <c r="W87" s="12"/>
    </row>
    <row r="88" spans="1:23" ht="3" customHeight="1" thickBot="1">
      <c r="A88" s="368"/>
      <c r="B88" s="368"/>
      <c r="C88" s="368"/>
      <c r="D88" s="368"/>
      <c r="E88" s="368"/>
      <c r="F88" s="368"/>
      <c r="G88" s="368"/>
      <c r="H88" s="368"/>
      <c r="I88" s="368"/>
      <c r="J88" s="368"/>
      <c r="K88" s="368"/>
      <c r="L88" s="368"/>
      <c r="M88" s="368"/>
      <c r="N88" s="185"/>
      <c r="P88" s="379"/>
      <c r="Q88" s="379"/>
      <c r="R88" s="379"/>
      <c r="S88" s="379"/>
      <c r="T88" s="379"/>
      <c r="U88" s="379"/>
      <c r="V88" s="379"/>
      <c r="W88" s="12"/>
    </row>
    <row r="89" spans="15:23" ht="105" customHeight="1" thickBot="1" thickTop="1">
      <c r="O89" s="136"/>
      <c r="P89" s="380"/>
      <c r="Q89" s="398" t="s">
        <v>118</v>
      </c>
      <c r="R89" s="399" t="s">
        <v>116</v>
      </c>
      <c r="S89" s="400" t="s">
        <v>161</v>
      </c>
      <c r="T89" s="401" t="s">
        <v>117</v>
      </c>
      <c r="U89" s="402"/>
      <c r="V89" s="402"/>
      <c r="W89" s="12"/>
    </row>
    <row r="90" spans="15:25" ht="13.5" thickTop="1">
      <c r="O90" s="136"/>
      <c r="P90" s="380"/>
      <c r="Q90" s="403">
        <v>436</v>
      </c>
      <c r="R90" s="404">
        <v>113</v>
      </c>
      <c r="S90" s="405">
        <v>58</v>
      </c>
      <c r="T90" s="406">
        <v>115</v>
      </c>
      <c r="U90" s="402">
        <v>31</v>
      </c>
      <c r="V90" s="402">
        <v>196</v>
      </c>
      <c r="W90" s="12">
        <v>23</v>
      </c>
      <c r="X90" s="1">
        <v>115</v>
      </c>
      <c r="Y90" s="1">
        <v>29</v>
      </c>
    </row>
    <row r="91" spans="15:25" ht="12.75">
      <c r="O91" s="136"/>
      <c r="P91" s="380"/>
      <c r="Q91" s="407">
        <v>416</v>
      </c>
      <c r="R91" s="408">
        <v>121</v>
      </c>
      <c r="S91" s="409">
        <v>69</v>
      </c>
      <c r="T91" s="410">
        <v>128</v>
      </c>
      <c r="U91" s="402">
        <v>7</v>
      </c>
      <c r="V91" s="402">
        <v>68</v>
      </c>
      <c r="W91" s="12">
        <v>2</v>
      </c>
      <c r="X91" s="1">
        <v>29</v>
      </c>
      <c r="Y91" s="1">
        <v>9</v>
      </c>
    </row>
    <row r="92" spans="15:25" ht="12.75">
      <c r="O92" s="136"/>
      <c r="P92" s="380"/>
      <c r="Q92" s="407">
        <v>453</v>
      </c>
      <c r="R92" s="408">
        <v>176</v>
      </c>
      <c r="S92" s="409">
        <v>109</v>
      </c>
      <c r="T92" s="410">
        <v>170</v>
      </c>
      <c r="U92" s="402">
        <v>13</v>
      </c>
      <c r="V92" s="402">
        <v>65</v>
      </c>
      <c r="W92" s="12">
        <v>3</v>
      </c>
      <c r="X92" s="1">
        <v>39</v>
      </c>
      <c r="Y92" s="1">
        <v>8</v>
      </c>
    </row>
    <row r="93" spans="15:25" ht="12.75">
      <c r="O93" s="136"/>
      <c r="P93" s="380"/>
      <c r="Q93" s="407">
        <v>454</v>
      </c>
      <c r="R93" s="408">
        <v>117</v>
      </c>
      <c r="S93" s="409">
        <v>65</v>
      </c>
      <c r="T93" s="410">
        <v>105</v>
      </c>
      <c r="U93" s="402">
        <v>25</v>
      </c>
      <c r="V93" s="402">
        <v>52</v>
      </c>
      <c r="W93" s="12">
        <v>5</v>
      </c>
      <c r="X93" s="1">
        <v>74</v>
      </c>
      <c r="Y93" s="1">
        <v>14</v>
      </c>
    </row>
    <row r="94" spans="15:25" ht="12.75">
      <c r="O94" s="136"/>
      <c r="P94" s="380"/>
      <c r="Q94" s="407">
        <v>548</v>
      </c>
      <c r="R94" s="408">
        <v>115</v>
      </c>
      <c r="S94" s="409">
        <v>58</v>
      </c>
      <c r="T94" s="410">
        <v>106</v>
      </c>
      <c r="U94" s="402">
        <v>1</v>
      </c>
      <c r="V94" s="402">
        <v>59</v>
      </c>
      <c r="W94" s="12">
        <v>4</v>
      </c>
      <c r="X94" s="1">
        <v>32</v>
      </c>
      <c r="Y94" s="1">
        <v>9</v>
      </c>
    </row>
    <row r="95" spans="15:25" ht="12.75">
      <c r="O95" s="136"/>
      <c r="P95" s="380"/>
      <c r="Q95" s="407">
        <v>513</v>
      </c>
      <c r="R95" s="408">
        <v>122</v>
      </c>
      <c r="S95" s="409">
        <v>54</v>
      </c>
      <c r="T95" s="410">
        <v>109</v>
      </c>
      <c r="U95" s="402">
        <v>2</v>
      </c>
      <c r="V95" s="402">
        <v>36</v>
      </c>
      <c r="W95" s="12">
        <v>2</v>
      </c>
      <c r="X95" s="1">
        <v>56</v>
      </c>
      <c r="Y95" s="1">
        <v>10</v>
      </c>
    </row>
    <row r="96" spans="15:25" ht="12.75">
      <c r="O96" s="136"/>
      <c r="P96" s="380"/>
      <c r="Q96" s="407">
        <v>489</v>
      </c>
      <c r="R96" s="408">
        <v>130</v>
      </c>
      <c r="S96" s="409">
        <v>66</v>
      </c>
      <c r="T96" s="410">
        <v>106</v>
      </c>
      <c r="U96" s="402">
        <v>23</v>
      </c>
      <c r="V96" s="402">
        <v>44</v>
      </c>
      <c r="W96" s="12">
        <v>3</v>
      </c>
      <c r="X96" s="1">
        <v>34</v>
      </c>
      <c r="Y96" s="1">
        <v>5</v>
      </c>
    </row>
    <row r="97" spans="16:25" ht="12.75">
      <c r="P97" s="379"/>
      <c r="Q97" s="407">
        <v>550</v>
      </c>
      <c r="R97" s="408">
        <v>115</v>
      </c>
      <c r="S97" s="409">
        <v>58</v>
      </c>
      <c r="T97" s="410">
        <v>106</v>
      </c>
      <c r="U97" s="402">
        <v>1</v>
      </c>
      <c r="V97" s="402">
        <v>53</v>
      </c>
      <c r="W97" s="12"/>
      <c r="X97" s="1">
        <v>35</v>
      </c>
      <c r="Y97" s="1">
        <v>17</v>
      </c>
    </row>
    <row r="98" spans="16:25" ht="12.75">
      <c r="P98" s="379"/>
      <c r="Q98" s="407">
        <v>478</v>
      </c>
      <c r="R98" s="408">
        <v>123</v>
      </c>
      <c r="S98" s="409">
        <v>79</v>
      </c>
      <c r="T98" s="410">
        <v>101</v>
      </c>
      <c r="U98" s="402">
        <v>2</v>
      </c>
      <c r="V98" s="402">
        <v>36</v>
      </c>
      <c r="W98" s="12">
        <v>2</v>
      </c>
      <c r="X98" s="1">
        <v>56</v>
      </c>
      <c r="Y98" s="1">
        <v>10</v>
      </c>
    </row>
    <row r="99" spans="16:25" ht="12.75">
      <c r="P99" s="379"/>
      <c r="Q99" s="407">
        <v>550</v>
      </c>
      <c r="R99" s="408">
        <v>134</v>
      </c>
      <c r="S99" s="409">
        <v>53</v>
      </c>
      <c r="T99" s="410">
        <v>113</v>
      </c>
      <c r="U99" s="402">
        <v>8</v>
      </c>
      <c r="V99" s="402">
        <v>36</v>
      </c>
      <c r="W99" s="12">
        <v>6</v>
      </c>
      <c r="X99" s="1">
        <v>29</v>
      </c>
      <c r="Y99" s="1">
        <v>22</v>
      </c>
    </row>
    <row r="100" spans="16:25" ht="12.75">
      <c r="P100" s="379"/>
      <c r="Q100" s="407">
        <v>604</v>
      </c>
      <c r="R100" s="408">
        <v>105</v>
      </c>
      <c r="S100" s="409">
        <v>48</v>
      </c>
      <c r="T100" s="410">
        <v>80</v>
      </c>
      <c r="U100" s="402">
        <v>8</v>
      </c>
      <c r="V100" s="402">
        <v>30</v>
      </c>
      <c r="W100" s="12">
        <v>2</v>
      </c>
      <c r="X100" s="1">
        <v>65</v>
      </c>
      <c r="Y100" s="1">
        <v>8</v>
      </c>
    </row>
    <row r="101" spans="16:25" ht="12.75">
      <c r="P101" s="379"/>
      <c r="Q101" s="407">
        <v>622</v>
      </c>
      <c r="R101" s="408">
        <v>85</v>
      </c>
      <c r="S101" s="409">
        <v>37</v>
      </c>
      <c r="T101" s="410">
        <v>75</v>
      </c>
      <c r="U101" s="402">
        <v>32</v>
      </c>
      <c r="V101" s="402">
        <v>133</v>
      </c>
      <c r="W101" s="12">
        <v>8</v>
      </c>
      <c r="X101" s="1">
        <v>98</v>
      </c>
      <c r="Y101" s="1">
        <v>44</v>
      </c>
    </row>
    <row r="102" spans="16:23" ht="13.5" thickBot="1">
      <c r="P102" s="379"/>
      <c r="Q102" s="411"/>
      <c r="R102" s="412"/>
      <c r="S102" s="413"/>
      <c r="T102" s="414"/>
      <c r="U102" s="402"/>
      <c r="V102" s="402"/>
      <c r="W102" s="12"/>
    </row>
    <row r="103" spans="16:23" ht="13.5" thickTop="1">
      <c r="P103" s="379"/>
      <c r="Q103" s="379"/>
      <c r="R103" s="379"/>
      <c r="S103" s="379"/>
      <c r="T103" s="379"/>
      <c r="U103" s="379"/>
      <c r="V103" s="379"/>
      <c r="W103" s="12"/>
    </row>
    <row r="104" spans="16:23" ht="12.75">
      <c r="P104" s="379"/>
      <c r="Q104" s="379"/>
      <c r="R104" s="379"/>
      <c r="S104" s="379"/>
      <c r="T104" s="379"/>
      <c r="U104" s="379"/>
      <c r="V104" s="379"/>
      <c r="W104" s="12"/>
    </row>
    <row r="105" spans="16:23" ht="12.75">
      <c r="P105" s="379"/>
      <c r="Q105" s="379"/>
      <c r="R105" s="379"/>
      <c r="S105" s="379"/>
      <c r="T105" s="379"/>
      <c r="U105" s="379"/>
      <c r="V105" s="379"/>
      <c r="W105" s="12"/>
    </row>
    <row r="106" spans="16:23" ht="12.75">
      <c r="P106" s="12"/>
      <c r="Q106" s="12"/>
      <c r="R106" s="12"/>
      <c r="S106" s="12"/>
      <c r="T106" s="12"/>
      <c r="U106" s="12"/>
      <c r="V106" s="12"/>
      <c r="W106" s="12"/>
    </row>
    <row r="107" spans="16:23" ht="12.75">
      <c r="P107" s="12"/>
      <c r="Q107" s="12"/>
      <c r="R107" s="12"/>
      <c r="S107" s="12"/>
      <c r="T107" s="12"/>
      <c r="U107" s="12"/>
      <c r="V107" s="12"/>
      <c r="W107" s="12"/>
    </row>
    <row r="108" spans="16:23" ht="12.75">
      <c r="P108" s="12"/>
      <c r="Q108" s="12"/>
      <c r="R108" s="12"/>
      <c r="S108" s="12"/>
      <c r="T108" s="12"/>
      <c r="U108" s="12"/>
      <c r="V108" s="12"/>
      <c r="W108" s="12"/>
    </row>
  </sheetData>
  <sheetProtection/>
  <mergeCells count="23">
    <mergeCell ref="A85:M85"/>
    <mergeCell ref="A86:M86"/>
    <mergeCell ref="A87:M87"/>
    <mergeCell ref="A1:M1"/>
    <mergeCell ref="A2:M2"/>
    <mergeCell ref="A67:M67"/>
    <mergeCell ref="A68:M68"/>
    <mergeCell ref="A4:A5"/>
    <mergeCell ref="B4:B5"/>
    <mergeCell ref="C4:C5"/>
    <mergeCell ref="D4:D5"/>
    <mergeCell ref="K4:K5"/>
    <mergeCell ref="L4:L5"/>
    <mergeCell ref="M4:M5"/>
    <mergeCell ref="E4:J4"/>
    <mergeCell ref="A70:A71"/>
    <mergeCell ref="B70:B71"/>
    <mergeCell ref="C70:C71"/>
    <mergeCell ref="D70:D71"/>
    <mergeCell ref="I70:I71"/>
    <mergeCell ref="J70:J71"/>
    <mergeCell ref="K70:K71"/>
    <mergeCell ref="E70:H70"/>
  </mergeCells>
  <printOptions horizontalCentered="1"/>
  <pageMargins left="0.3937007874015748" right="0.3937007874015748" top="0.41" bottom="0.56" header="0.31496062992125984" footer="0.31496062992125984"/>
  <pageSetup fitToHeight="0" horizontalDpi="600" verticalDpi="600" orientation="portrait" paperSize="9" scale="91" r:id="rId2"/>
  <headerFooter alignWithMargins="0">
    <oddFooter>&amp;CStránka &amp;P</oddFooter>
  </headerFooter>
  <rowBreaks count="2" manualBreakCount="2">
    <brk id="65" max="12" man="1"/>
    <brk id="104"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4"/>
  <sheetViews>
    <sheetView showGridLines="0" view="pageBreakPreview" zoomScaleSheetLayoutView="100" workbookViewId="0" topLeftCell="A23">
      <selection activeCell="G15" sqref="G15"/>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41" t="s">
        <v>55</v>
      </c>
      <c r="B1" s="441"/>
      <c r="C1" s="441"/>
      <c r="D1" s="441"/>
      <c r="E1" s="441"/>
      <c r="F1" s="441"/>
      <c r="G1" s="441"/>
      <c r="H1" s="441"/>
      <c r="I1" s="441"/>
    </row>
    <row r="2" spans="1:9" s="10" customFormat="1" ht="24.75" customHeight="1">
      <c r="A2" s="442" t="str">
        <f>LOWER(Nastavení!B1)</f>
        <v>srpen 2009</v>
      </c>
      <c r="B2" s="442"/>
      <c r="C2" s="442"/>
      <c r="D2" s="442"/>
      <c r="E2" s="442"/>
      <c r="F2" s="442"/>
      <c r="G2" s="442"/>
      <c r="H2" s="442"/>
      <c r="I2" s="442"/>
    </row>
    <row r="3" s="159" customFormat="1" ht="9.75">
      <c r="D3" s="181" t="s">
        <v>139</v>
      </c>
    </row>
    <row r="4" spans="2:10" s="11" customFormat="1" ht="11.25" customHeight="1">
      <c r="B4" s="439" t="s">
        <v>0</v>
      </c>
      <c r="C4" s="439" t="s">
        <v>59</v>
      </c>
      <c r="D4" s="439" t="s">
        <v>54</v>
      </c>
      <c r="J4" s="416">
        <f>IF($A3="","",VLOOKUP($A3,$L$5:$M$10,2,FALSE))</f>
      </c>
    </row>
    <row r="5" spans="2:13" s="11" customFormat="1" ht="11.25" customHeight="1">
      <c r="B5" s="440"/>
      <c r="C5" s="440"/>
      <c r="D5" s="440"/>
      <c r="L5" s="182" t="s">
        <v>150</v>
      </c>
      <c r="M5" s="182" t="s">
        <v>151</v>
      </c>
    </row>
    <row r="6" spans="1:13" s="11" customFormat="1" ht="11.25" customHeight="1">
      <c r="A6" s="4"/>
      <c r="B6" s="79" t="s">
        <v>15</v>
      </c>
      <c r="C6" s="80">
        <v>24</v>
      </c>
      <c r="D6" s="384">
        <v>28.2</v>
      </c>
      <c r="E6" s="391">
        <f aca="true" t="shared" si="0" ref="E6:E26">IF(A6="","",VLOOKUP(A6,$L$5:$M$10,2,FALSE))</f>
      </c>
      <c r="J6" s="416">
        <f aca="true" t="shared" si="1" ref="J6:J30">IF($A6="","",VLOOKUP($A6,$L$5:$M$10,2,FALSE))</f>
      </c>
      <c r="L6" s="182" t="s">
        <v>149</v>
      </c>
      <c r="M6" s="182" t="s">
        <v>152</v>
      </c>
    </row>
    <row r="7" spans="1:13" s="11" customFormat="1" ht="12.75" customHeight="1">
      <c r="A7" s="4"/>
      <c r="B7" s="81" t="s">
        <v>5</v>
      </c>
      <c r="C7" s="82">
        <v>9</v>
      </c>
      <c r="D7" s="385">
        <v>10.6</v>
      </c>
      <c r="E7" s="391">
        <f t="shared" si="0"/>
      </c>
      <c r="J7" s="416">
        <f t="shared" si="1"/>
      </c>
      <c r="L7" s="182" t="s">
        <v>146</v>
      </c>
      <c r="M7" s="182" t="s">
        <v>153</v>
      </c>
    </row>
    <row r="8" spans="1:13" s="11" customFormat="1" ht="12.75" customHeight="1">
      <c r="A8" s="4"/>
      <c r="B8" s="81" t="s">
        <v>36</v>
      </c>
      <c r="C8" s="82">
        <v>7</v>
      </c>
      <c r="D8" s="385">
        <v>8.2</v>
      </c>
      <c r="E8" s="391">
        <f t="shared" si="0"/>
      </c>
      <c r="J8" s="416">
        <f t="shared" si="1"/>
      </c>
      <c r="L8" s="182" t="s">
        <v>148</v>
      </c>
      <c r="M8" s="182" t="s">
        <v>154</v>
      </c>
    </row>
    <row r="9" spans="1:13" s="11" customFormat="1" ht="12.75" customHeight="1">
      <c r="A9" s="4"/>
      <c r="B9" s="81" t="s">
        <v>47</v>
      </c>
      <c r="C9" s="82">
        <v>6</v>
      </c>
      <c r="D9" s="385">
        <v>7.1</v>
      </c>
      <c r="E9" s="391">
        <f t="shared" si="0"/>
      </c>
      <c r="J9" s="416">
        <f t="shared" si="1"/>
      </c>
      <c r="L9" s="182" t="s">
        <v>147</v>
      </c>
      <c r="M9" s="182" t="s">
        <v>155</v>
      </c>
    </row>
    <row r="10" spans="1:13" s="11" customFormat="1" ht="12.75" customHeight="1">
      <c r="A10" s="4"/>
      <c r="B10" s="81" t="s">
        <v>28</v>
      </c>
      <c r="C10" s="82">
        <v>4</v>
      </c>
      <c r="D10" s="385">
        <v>4.7</v>
      </c>
      <c r="E10" s="391">
        <f t="shared" si="0"/>
      </c>
      <c r="J10" s="416">
        <f t="shared" si="1"/>
      </c>
      <c r="L10" s="182" t="s">
        <v>219</v>
      </c>
      <c r="M10" s="182" t="s">
        <v>155</v>
      </c>
    </row>
    <row r="11" spans="1:10" s="11" customFormat="1" ht="12.75" customHeight="1">
      <c r="A11" s="4"/>
      <c r="B11" s="81" t="s">
        <v>4</v>
      </c>
      <c r="C11" s="82">
        <v>4</v>
      </c>
      <c r="D11" s="385">
        <v>4.7</v>
      </c>
      <c r="E11" s="391">
        <f t="shared" si="0"/>
      </c>
      <c r="J11" s="416">
        <f t="shared" si="1"/>
      </c>
    </row>
    <row r="12" spans="1:10" s="11" customFormat="1" ht="12.75" customHeight="1">
      <c r="A12" s="4"/>
      <c r="B12" s="81" t="s">
        <v>20</v>
      </c>
      <c r="C12" s="82">
        <v>3</v>
      </c>
      <c r="D12" s="385">
        <v>3.5</v>
      </c>
      <c r="E12" s="391">
        <f t="shared" si="0"/>
      </c>
      <c r="J12" s="416">
        <f t="shared" si="1"/>
      </c>
    </row>
    <row r="13" spans="1:10" s="11" customFormat="1" ht="12.75" customHeight="1">
      <c r="A13" s="4"/>
      <c r="B13" s="81" t="s">
        <v>17</v>
      </c>
      <c r="C13" s="82">
        <v>3</v>
      </c>
      <c r="D13" s="385">
        <v>3.5</v>
      </c>
      <c r="E13" s="391">
        <f t="shared" si="0"/>
      </c>
      <c r="J13" s="416">
        <f t="shared" si="1"/>
      </c>
    </row>
    <row r="14" spans="1:10" s="11" customFormat="1" ht="12.75" customHeight="1">
      <c r="A14" s="4"/>
      <c r="B14" s="81" t="s">
        <v>10</v>
      </c>
      <c r="C14" s="82">
        <v>3</v>
      </c>
      <c r="D14" s="385">
        <v>3.5</v>
      </c>
      <c r="E14" s="391">
        <f t="shared" si="0"/>
      </c>
      <c r="J14" s="416">
        <f t="shared" si="1"/>
      </c>
    </row>
    <row r="15" spans="1:10" s="11" customFormat="1" ht="12.75" customHeight="1">
      <c r="A15" s="4"/>
      <c r="B15" s="81" t="s">
        <v>19</v>
      </c>
      <c r="C15" s="82">
        <v>3</v>
      </c>
      <c r="D15" s="385">
        <v>3.5</v>
      </c>
      <c r="E15" s="391">
        <f t="shared" si="0"/>
      </c>
      <c r="J15" s="416">
        <f t="shared" si="1"/>
      </c>
    </row>
    <row r="16" spans="1:10" s="11" customFormat="1" ht="12.75" customHeight="1">
      <c r="A16" s="4"/>
      <c r="B16" s="81" t="s">
        <v>26</v>
      </c>
      <c r="C16" s="82">
        <v>2</v>
      </c>
      <c r="D16" s="385">
        <v>2.4</v>
      </c>
      <c r="E16" s="391">
        <f t="shared" si="0"/>
      </c>
      <c r="J16" s="416">
        <f t="shared" si="1"/>
      </c>
    </row>
    <row r="17" spans="1:10" s="11" customFormat="1" ht="12.75" customHeight="1">
      <c r="A17" s="4"/>
      <c r="B17" s="81" t="s">
        <v>1</v>
      </c>
      <c r="C17" s="82">
        <v>2</v>
      </c>
      <c r="D17" s="385">
        <v>2.4</v>
      </c>
      <c r="E17" s="391">
        <f t="shared" si="0"/>
      </c>
      <c r="J17" s="416">
        <f t="shared" si="1"/>
      </c>
    </row>
    <row r="18" spans="1:10" s="11" customFormat="1" ht="12.75" customHeight="1">
      <c r="A18" s="4"/>
      <c r="B18" s="81" t="s">
        <v>51</v>
      </c>
      <c r="C18" s="82">
        <v>2</v>
      </c>
      <c r="D18" s="385">
        <v>2.4</v>
      </c>
      <c r="E18" s="391">
        <f t="shared" si="0"/>
      </c>
      <c r="J18" s="416">
        <f t="shared" si="1"/>
      </c>
    </row>
    <row r="19" spans="1:10" s="11" customFormat="1" ht="12.75" customHeight="1">
      <c r="A19" s="4"/>
      <c r="B19" s="81" t="s">
        <v>3</v>
      </c>
      <c r="C19" s="82">
        <v>2</v>
      </c>
      <c r="D19" s="385">
        <v>2.4</v>
      </c>
      <c r="E19" s="391">
        <f t="shared" si="0"/>
      </c>
      <c r="J19" s="416">
        <f t="shared" si="1"/>
      </c>
    </row>
    <row r="20" spans="1:10" s="11" customFormat="1" ht="12.75" customHeight="1">
      <c r="A20" s="4"/>
      <c r="B20" s="81" t="s">
        <v>46</v>
      </c>
      <c r="C20" s="82">
        <v>2</v>
      </c>
      <c r="D20" s="385">
        <v>2.4</v>
      </c>
      <c r="E20" s="391">
        <f t="shared" si="0"/>
      </c>
      <c r="J20" s="416">
        <f t="shared" si="1"/>
      </c>
    </row>
    <row r="21" spans="1:10" s="11" customFormat="1" ht="12.75" customHeight="1">
      <c r="A21" s="4"/>
      <c r="B21" s="81" t="s">
        <v>22</v>
      </c>
      <c r="C21" s="82">
        <v>1</v>
      </c>
      <c r="D21" s="385">
        <v>1.2</v>
      </c>
      <c r="E21" s="391">
        <f t="shared" si="0"/>
      </c>
      <c r="J21" s="416">
        <f t="shared" si="1"/>
      </c>
    </row>
    <row r="22" spans="1:10" s="11" customFormat="1" ht="12.75" customHeight="1">
      <c r="A22" s="4"/>
      <c r="B22" s="81" t="s">
        <v>223</v>
      </c>
      <c r="C22" s="82">
        <v>1</v>
      </c>
      <c r="D22" s="385">
        <v>1.2</v>
      </c>
      <c r="E22" s="391">
        <f t="shared" si="0"/>
      </c>
      <c r="J22" s="416">
        <f t="shared" si="1"/>
      </c>
    </row>
    <row r="23" spans="1:10" s="11" customFormat="1" ht="12.75" customHeight="1">
      <c r="A23" s="4"/>
      <c r="B23" s="81" t="s">
        <v>23</v>
      </c>
      <c r="C23" s="82">
        <v>1</v>
      </c>
      <c r="D23" s="385">
        <v>1.2</v>
      </c>
      <c r="E23" s="391">
        <f t="shared" si="0"/>
      </c>
      <c r="J23" s="416">
        <f t="shared" si="1"/>
      </c>
    </row>
    <row r="24" spans="1:10" s="11" customFormat="1" ht="12.75" customHeight="1">
      <c r="A24" s="4"/>
      <c r="B24" s="81" t="s">
        <v>18</v>
      </c>
      <c r="C24" s="82">
        <v>1</v>
      </c>
      <c r="D24" s="385">
        <v>1.2</v>
      </c>
      <c r="E24" s="391">
        <f t="shared" si="0"/>
      </c>
      <c r="J24" s="416">
        <f t="shared" si="1"/>
      </c>
    </row>
    <row r="25" spans="1:10" s="11" customFormat="1" ht="12.75" customHeight="1">
      <c r="A25" s="4"/>
      <c r="B25" s="81" t="s">
        <v>48</v>
      </c>
      <c r="C25" s="82">
        <v>1</v>
      </c>
      <c r="D25" s="385">
        <v>1.2</v>
      </c>
      <c r="E25" s="391">
        <f t="shared" si="0"/>
      </c>
      <c r="J25" s="416">
        <f t="shared" si="1"/>
      </c>
    </row>
    <row r="26" spans="1:10" s="11" customFormat="1" ht="12.75" customHeight="1">
      <c r="A26" s="4"/>
      <c r="B26" s="81" t="s">
        <v>222</v>
      </c>
      <c r="C26" s="82">
        <v>1</v>
      </c>
      <c r="D26" s="385">
        <v>1.2</v>
      </c>
      <c r="E26" s="391">
        <f t="shared" si="0"/>
      </c>
      <c r="J26" s="417">
        <f t="shared" si="1"/>
      </c>
    </row>
    <row r="27" spans="1:10" s="11" customFormat="1" ht="12.75" customHeight="1">
      <c r="A27" s="4"/>
      <c r="B27" s="81" t="s">
        <v>11</v>
      </c>
      <c r="C27" s="82">
        <v>1</v>
      </c>
      <c r="D27" s="385">
        <v>1.2</v>
      </c>
      <c r="E27" s="391"/>
      <c r="J27" s="416">
        <f t="shared" si="1"/>
      </c>
    </row>
    <row r="28" spans="1:10" s="11" customFormat="1" ht="12.75" customHeight="1">
      <c r="A28" s="4"/>
      <c r="B28" s="81" t="s">
        <v>21</v>
      </c>
      <c r="C28" s="82">
        <v>1</v>
      </c>
      <c r="D28" s="385">
        <v>1.2</v>
      </c>
      <c r="E28" s="391">
        <f>IF(A28="","",VLOOKUP(A28,$L$5:$M$10,2,FALSE))</f>
      </c>
      <c r="J28" s="416">
        <f t="shared" si="1"/>
      </c>
    </row>
    <row r="29" spans="1:10" s="11" customFormat="1" ht="12.75" customHeight="1">
      <c r="A29" s="4"/>
      <c r="B29" s="81" t="s">
        <v>108</v>
      </c>
      <c r="C29" s="82">
        <v>1</v>
      </c>
      <c r="D29" s="386">
        <v>1.2</v>
      </c>
      <c r="E29" s="391">
        <f>IF(A29="","",VLOOKUP(A29,$L$5:$M$10,2,FALSE))</f>
      </c>
      <c r="J29" s="416">
        <f t="shared" si="1"/>
      </c>
    </row>
    <row r="30" spans="1:10" s="11" customFormat="1" ht="12.75" customHeight="1">
      <c r="A30" s="4"/>
      <c r="B30" s="77" t="s">
        <v>29</v>
      </c>
      <c r="C30" s="83">
        <v>85</v>
      </c>
      <c r="D30" s="371">
        <v>100</v>
      </c>
      <c r="E30" s="11">
        <f>IF(A30="","",VLOOKUP(A30,$L$5:$M$10,2,FALSE))</f>
      </c>
      <c r="J30" s="416">
        <f t="shared" si="1"/>
      </c>
    </row>
    <row r="31" spans="2:4" s="11" customFormat="1" ht="8.25" customHeight="1">
      <c r="B31" s="12"/>
      <c r="C31" s="12"/>
      <c r="D31" s="12"/>
    </row>
    <row r="32" spans="2:4" s="11" customFormat="1" ht="12.75" customHeight="1">
      <c r="B32" s="12"/>
      <c r="C32" s="12"/>
      <c r="D32" s="12"/>
    </row>
    <row r="33" spans="2:4" s="225" customFormat="1" ht="8.25">
      <c r="B33" s="160"/>
      <c r="C33" s="160"/>
      <c r="D33" s="181" t="s">
        <v>140</v>
      </c>
    </row>
    <row r="34" spans="2:4" s="160" customFormat="1" ht="24">
      <c r="B34" s="84" t="s">
        <v>0</v>
      </c>
      <c r="C34" s="84" t="s">
        <v>52</v>
      </c>
      <c r="D34" s="84" t="s">
        <v>54</v>
      </c>
    </row>
    <row r="35" spans="2:4" s="11" customFormat="1" ht="12">
      <c r="B35" s="69" t="s">
        <v>27</v>
      </c>
      <c r="C35" s="85">
        <v>54</v>
      </c>
      <c r="D35" s="369">
        <v>64</v>
      </c>
    </row>
    <row r="36" spans="2:12" s="11" customFormat="1" ht="12">
      <c r="B36" s="72" t="s">
        <v>6</v>
      </c>
      <c r="C36" s="82">
        <v>18</v>
      </c>
      <c r="D36" s="370">
        <v>21</v>
      </c>
      <c r="K36" s="224" t="s">
        <v>6</v>
      </c>
      <c r="L36" s="182" t="s">
        <v>155</v>
      </c>
    </row>
    <row r="37" spans="2:12" s="11" customFormat="1" ht="12">
      <c r="B37" s="72" t="s">
        <v>14</v>
      </c>
      <c r="C37" s="82">
        <v>9</v>
      </c>
      <c r="D37" s="370">
        <v>11</v>
      </c>
      <c r="K37" s="224"/>
      <c r="L37" s="182"/>
    </row>
    <row r="38" spans="2:12" s="11" customFormat="1" ht="12">
      <c r="B38" s="72" t="s">
        <v>28</v>
      </c>
      <c r="C38" s="82">
        <v>4</v>
      </c>
      <c r="D38" s="370">
        <v>5</v>
      </c>
      <c r="K38" s="224" t="s">
        <v>14</v>
      </c>
      <c r="L38" s="182" t="s">
        <v>164</v>
      </c>
    </row>
    <row r="39" spans="2:12" s="11" customFormat="1" ht="12">
      <c r="B39" s="77" t="s">
        <v>29</v>
      </c>
      <c r="C39" s="77">
        <v>85</v>
      </c>
      <c r="D39" s="371">
        <v>100</v>
      </c>
      <c r="K39" s="224" t="s">
        <v>49</v>
      </c>
      <c r="L39" s="182" t="s">
        <v>165</v>
      </c>
    </row>
    <row r="40" s="230" customFormat="1" ht="12.75" customHeight="1"/>
    <row r="41" s="11" customFormat="1" ht="12.75" customHeight="1">
      <c r="D41" s="12"/>
    </row>
    <row r="42" spans="2:19" s="19" customFormat="1" ht="13.5" customHeight="1">
      <c r="B42" s="11"/>
      <c r="C42" s="11"/>
      <c r="D42" s="12"/>
      <c r="E42" s="223"/>
      <c r="F42" s="223"/>
      <c r="G42" s="223"/>
      <c r="H42" s="223"/>
      <c r="I42" s="223"/>
      <c r="J42" s="223"/>
      <c r="K42" s="109"/>
      <c r="L42" s="109" t="s">
        <v>100</v>
      </c>
      <c r="M42" s="109"/>
      <c r="N42" s="109" t="s">
        <v>62</v>
      </c>
      <c r="O42" s="109" t="s">
        <v>99</v>
      </c>
      <c r="Q42" s="140"/>
      <c r="R42" s="142"/>
      <c r="S42" s="26"/>
    </row>
    <row r="43" spans="2:19" s="19" customFormat="1" ht="13.5" customHeight="1" thickBot="1">
      <c r="B43" s="11"/>
      <c r="C43" s="223"/>
      <c r="D43" s="223"/>
      <c r="E43" s="223"/>
      <c r="F43" s="223"/>
      <c r="G43" s="223"/>
      <c r="H43" s="223"/>
      <c r="I43" s="223"/>
      <c r="J43" s="223"/>
      <c r="K43" s="120" t="str">
        <f aca="true" t="shared" si="2" ref="K43:K53">CONCATENATE(N43," - ",O43,"%")</f>
        <v>Ostatní - 25,83%</v>
      </c>
      <c r="L43" s="374">
        <v>22.08</v>
      </c>
      <c r="M43" s="121">
        <f>O43</f>
        <v>25.83</v>
      </c>
      <c r="N43" s="127" t="s">
        <v>115</v>
      </c>
      <c r="O43" s="119">
        <v>25.83</v>
      </c>
      <c r="Q43" s="140"/>
      <c r="R43" s="142"/>
      <c r="S43" s="26"/>
    </row>
    <row r="44" spans="1:19" s="19" customFormat="1" ht="13.5" customHeight="1" thickTop="1">
      <c r="A44" s="30"/>
      <c r="B44" s="382" t="str">
        <f>CONCATENATE("Nejčastější státní příslušnosti žadatelů v roce ",YEAR(Nastavení!B3))</f>
        <v>Nejčastější státní příslušnosti žadatelů v roce 2009</v>
      </c>
      <c r="C44" s="382"/>
      <c r="D44" s="382"/>
      <c r="E44" s="383"/>
      <c r="K44" s="120" t="str">
        <f t="shared" si="2"/>
        <v>Kazachstán - 18,01%</v>
      </c>
      <c r="L44" s="374">
        <v>18.4</v>
      </c>
      <c r="M44" s="121">
        <f aca="true" t="shared" si="3" ref="M44:M52">O44</f>
        <v>18.01</v>
      </c>
      <c r="N44" s="127" t="s">
        <v>15</v>
      </c>
      <c r="O44" s="119">
        <v>18.01</v>
      </c>
      <c r="Q44" s="140"/>
      <c r="R44" s="142"/>
      <c r="S44" s="26"/>
    </row>
    <row r="45" spans="1:19" s="19" customFormat="1" ht="13.5" customHeight="1">
      <c r="A45" s="30"/>
      <c r="B45" s="381" t="str">
        <f>CONCATENATE("( k ",DAY(Nastavení!$B$3),".",MONTH(Nastavení!$B$3),".",YEAR(Nastavení!$B$3),")")</f>
        <v>( k 31.8.2009)</v>
      </c>
      <c r="C45" s="122"/>
      <c r="D45" s="122"/>
      <c r="E45" s="122"/>
      <c r="K45" s="120" t="str">
        <f t="shared" si="2"/>
        <v>Ukrajina - 15,8%</v>
      </c>
      <c r="L45" s="374">
        <v>14.4</v>
      </c>
      <c r="M45" s="121">
        <f t="shared" si="3"/>
        <v>15.8</v>
      </c>
      <c r="N45" s="127" t="s">
        <v>5</v>
      </c>
      <c r="O45" s="119">
        <v>15.8</v>
      </c>
      <c r="Q45" s="140"/>
      <c r="R45" s="142"/>
      <c r="S45" s="26"/>
    </row>
    <row r="46" spans="1:19" s="19" customFormat="1" ht="13.5" customHeight="1">
      <c r="A46" s="30"/>
      <c r="K46" s="120" t="str">
        <f t="shared" si="2"/>
        <v>Mongolsko - 12,6%</v>
      </c>
      <c r="L46" s="374">
        <v>13.12</v>
      </c>
      <c r="M46" s="121">
        <f t="shared" si="3"/>
        <v>12.6</v>
      </c>
      <c r="N46" s="127" t="s">
        <v>36</v>
      </c>
      <c r="O46" s="119">
        <v>12.6</v>
      </c>
      <c r="Q46" s="140"/>
      <c r="R46" s="142"/>
      <c r="S46" s="26"/>
    </row>
    <row r="47" spans="1:19" s="19" customFormat="1" ht="13.5" customHeight="1">
      <c r="A47" s="30"/>
      <c r="K47" s="120" t="str">
        <f t="shared" si="2"/>
        <v>Vietnam - 5,75%</v>
      </c>
      <c r="L47" s="374">
        <v>5.92</v>
      </c>
      <c r="M47" s="121">
        <f t="shared" si="3"/>
        <v>5.75</v>
      </c>
      <c r="N47" s="127" t="s">
        <v>19</v>
      </c>
      <c r="O47" s="119">
        <v>5.75</v>
      </c>
      <c r="Q47" s="140"/>
      <c r="R47" s="142"/>
      <c r="S47" s="26"/>
    </row>
    <row r="48" spans="1:19" s="19" customFormat="1" ht="13.5" customHeight="1">
      <c r="A48" s="30"/>
      <c r="B48" s="231"/>
      <c r="K48" s="120" t="str">
        <f t="shared" si="2"/>
        <v>Bělorusko - 5,3%</v>
      </c>
      <c r="L48" s="374">
        <v>5.28</v>
      </c>
      <c r="M48" s="121">
        <f t="shared" si="3"/>
        <v>5.3</v>
      </c>
      <c r="N48" s="127" t="s">
        <v>1</v>
      </c>
      <c r="O48" s="119">
        <v>5.3</v>
      </c>
      <c r="Q48" s="140"/>
      <c r="R48" s="142"/>
      <c r="S48" s="26"/>
    </row>
    <row r="49" spans="1:19" s="19" customFormat="1" ht="13.5" customHeight="1">
      <c r="A49" s="30"/>
      <c r="K49" s="120" t="str">
        <f t="shared" si="2"/>
        <v>bez státní příslušnosti - 4,75%</v>
      </c>
      <c r="L49" s="374">
        <v>4.96</v>
      </c>
      <c r="M49" s="121">
        <f t="shared" si="3"/>
        <v>4.75</v>
      </c>
      <c r="N49" s="127" t="s">
        <v>28</v>
      </c>
      <c r="O49" s="119">
        <v>4.75</v>
      </c>
      <c r="Q49" s="140"/>
      <c r="R49" s="142"/>
      <c r="S49" s="26"/>
    </row>
    <row r="50" spans="1:19" s="19" customFormat="1" ht="13.5" customHeight="1">
      <c r="A50" s="30"/>
      <c r="K50" s="120" t="str">
        <f t="shared" si="2"/>
        <v>Rusko - 4,42%</v>
      </c>
      <c r="L50" s="374">
        <v>4.64</v>
      </c>
      <c r="M50" s="121">
        <f t="shared" si="3"/>
        <v>4.42</v>
      </c>
      <c r="N50" s="127" t="s">
        <v>4</v>
      </c>
      <c r="O50" s="119">
        <v>4.42</v>
      </c>
      <c r="Q50" s="140"/>
      <c r="R50" s="142"/>
      <c r="S50" s="26"/>
    </row>
    <row r="51" spans="1:19" s="19" customFormat="1" ht="13.5" customHeight="1">
      <c r="A51" s="30"/>
      <c r="K51" s="120" t="str">
        <f t="shared" si="2"/>
        <v>Turecko - 4,09%</v>
      </c>
      <c r="L51" s="374">
        <v>4.16</v>
      </c>
      <c r="M51" s="121">
        <f t="shared" si="3"/>
        <v>4.09</v>
      </c>
      <c r="N51" s="127" t="s">
        <v>42</v>
      </c>
      <c r="O51" s="119">
        <v>4.09</v>
      </c>
      <c r="Q51" s="140"/>
      <c r="R51" s="142"/>
      <c r="S51" s="26"/>
    </row>
    <row r="52" spans="1:19" s="19" customFormat="1" ht="13.5" customHeight="1">
      <c r="A52" s="30"/>
      <c r="K52" s="120" t="str">
        <f t="shared" si="2"/>
        <v>Sýrie - 3,43%</v>
      </c>
      <c r="L52" s="374">
        <v>3.68</v>
      </c>
      <c r="M52" s="121">
        <f t="shared" si="3"/>
        <v>3.43</v>
      </c>
      <c r="N52" s="127" t="s">
        <v>108</v>
      </c>
      <c r="O52" s="119">
        <v>3.43</v>
      </c>
      <c r="Q52" s="140"/>
      <c r="R52" s="142"/>
      <c r="S52" s="26"/>
    </row>
    <row r="53" spans="1:19" s="19" customFormat="1" ht="13.5" customHeight="1">
      <c r="A53" s="30"/>
      <c r="K53" s="120" t="str">
        <f t="shared" si="2"/>
        <v> - %</v>
      </c>
      <c r="L53" s="374">
        <v>3.36</v>
      </c>
      <c r="M53" s="121">
        <f>O53</f>
        <v>0</v>
      </c>
      <c r="N53" s="127"/>
      <c r="O53" s="119"/>
      <c r="Q53" s="140"/>
      <c r="R53" s="142"/>
      <c r="S53" s="26"/>
    </row>
    <row r="54" spans="1:19" s="19" customFormat="1" ht="13.5" customHeight="1">
      <c r="A54" s="30"/>
      <c r="K54" s="120"/>
      <c r="L54" s="122"/>
      <c r="M54" s="122"/>
      <c r="Q54" s="140"/>
      <c r="R54" s="142"/>
      <c r="S54" s="26"/>
    </row>
    <row r="55" spans="1:19" s="19" customFormat="1" ht="13.5" customHeight="1">
      <c r="A55" s="30"/>
      <c r="Q55" s="140"/>
      <c r="R55" s="142"/>
      <c r="S55" s="26"/>
    </row>
    <row r="56" spans="1:19" s="19" customFormat="1" ht="13.5" customHeight="1">
      <c r="A56" s="30"/>
      <c r="Q56" s="140"/>
      <c r="R56" s="142"/>
      <c r="S56" s="26"/>
    </row>
    <row r="57" spans="1:19" s="19" customFormat="1" ht="13.5" customHeight="1">
      <c r="A57" s="30"/>
      <c r="Q57" s="140"/>
      <c r="R57" s="142"/>
      <c r="S57" s="26"/>
    </row>
    <row r="58" spans="1:19" s="19" customFormat="1" ht="13.5" customHeight="1">
      <c r="A58" s="30"/>
      <c r="K58" s="12"/>
      <c r="L58" s="12"/>
      <c r="M58" s="12"/>
      <c r="N58" s="12"/>
      <c r="O58" s="12"/>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31" s="19" customFormat="1" ht="13.5" customHeight="1">
      <c r="A61" s="30"/>
      <c r="K61" s="12"/>
      <c r="L61" s="12"/>
      <c r="M61" s="12"/>
      <c r="N61" s="12"/>
      <c r="O61" s="12"/>
      <c r="AC61" s="140"/>
      <c r="AD61" s="142"/>
      <c r="AE61" s="26"/>
    </row>
    <row r="62" spans="1:31" s="19" customFormat="1" ht="13.5" customHeight="1">
      <c r="A62" s="30"/>
      <c r="K62" s="12"/>
      <c r="L62" s="12"/>
      <c r="M62" s="12"/>
      <c r="N62" s="12"/>
      <c r="O62" s="12"/>
      <c r="AC62" s="140"/>
      <c r="AD62" s="142"/>
      <c r="AE62" s="26"/>
    </row>
    <row r="63" spans="2:4" ht="12.75">
      <c r="B63" s="19"/>
      <c r="C63" s="19"/>
      <c r="D63" s="19"/>
    </row>
    <row r="64" ht="12.75">
      <c r="B64"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8"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SheetLayoutView="100" workbookViewId="0" topLeftCell="A13">
      <selection activeCell="G15" sqref="G15"/>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43" t="s">
        <v>158</v>
      </c>
      <c r="B1" s="443"/>
      <c r="C1" s="443"/>
      <c r="D1" s="443"/>
      <c r="E1" s="443"/>
    </row>
    <row r="2" spans="1:5" s="186" customFormat="1" ht="24.75" customHeight="1">
      <c r="A2" s="444" t="str">
        <f>LOWER(Nastavení!B1)</f>
        <v>srpen 2009</v>
      </c>
      <c r="B2" s="444"/>
      <c r="C2" s="444"/>
      <c r="D2" s="444"/>
      <c r="E2" s="444"/>
    </row>
    <row r="3" spans="1:4" s="187" customFormat="1" ht="9.75" customHeight="1">
      <c r="A3" s="445" t="s">
        <v>157</v>
      </c>
      <c r="B3" s="445"/>
      <c r="C3" s="445"/>
      <c r="D3" s="445"/>
    </row>
    <row r="4" spans="1:4" ht="71.25" customHeight="1">
      <c r="A4" s="188" t="s">
        <v>0</v>
      </c>
      <c r="B4" s="189" t="s">
        <v>29</v>
      </c>
      <c r="C4" s="189" t="s">
        <v>159</v>
      </c>
      <c r="D4" s="189" t="s">
        <v>160</v>
      </c>
    </row>
    <row r="5" spans="1:15" ht="12.75">
      <c r="A5" s="191" t="s">
        <v>26</v>
      </c>
      <c r="B5" s="192">
        <v>2</v>
      </c>
      <c r="C5" s="193">
        <v>2</v>
      </c>
      <c r="D5" s="387">
        <v>0</v>
      </c>
      <c r="H5" s="194"/>
      <c r="I5" s="194"/>
      <c r="J5" s="194"/>
      <c r="K5" s="194"/>
      <c r="L5" s="194"/>
      <c r="M5" s="194"/>
      <c r="N5" s="194"/>
      <c r="O5" s="194"/>
    </row>
    <row r="6" spans="1:15" ht="12.75">
      <c r="A6" s="195" t="s">
        <v>20</v>
      </c>
      <c r="B6" s="196">
        <v>3</v>
      </c>
      <c r="C6" s="197">
        <v>3</v>
      </c>
      <c r="D6" s="388">
        <v>0</v>
      </c>
      <c r="H6" s="194"/>
      <c r="I6" s="198"/>
      <c r="J6" s="198"/>
      <c r="K6" s="198"/>
      <c r="L6" s="198"/>
      <c r="M6" s="198"/>
      <c r="N6" s="198"/>
      <c r="O6" s="198"/>
    </row>
    <row r="7" spans="1:15" ht="12.75">
      <c r="A7" s="195" t="s">
        <v>22</v>
      </c>
      <c r="B7" s="196">
        <v>1</v>
      </c>
      <c r="C7" s="197">
        <v>0</v>
      </c>
      <c r="D7" s="388">
        <v>1</v>
      </c>
      <c r="H7" s="194"/>
      <c r="I7" s="198"/>
      <c r="J7" s="198"/>
      <c r="K7" s="198"/>
      <c r="L7" s="198"/>
      <c r="M7" s="198"/>
      <c r="N7" s="198"/>
      <c r="O7" s="198"/>
    </row>
    <row r="8" spans="1:15" ht="12.75">
      <c r="A8" s="195" t="s">
        <v>1</v>
      </c>
      <c r="B8" s="196">
        <v>2</v>
      </c>
      <c r="C8" s="197">
        <v>2</v>
      </c>
      <c r="D8" s="388">
        <v>0</v>
      </c>
      <c r="H8" s="194"/>
      <c r="I8" s="198"/>
      <c r="J8" s="198"/>
      <c r="K8" s="198"/>
      <c r="L8" s="198"/>
      <c r="M8" s="198"/>
      <c r="N8" s="198"/>
      <c r="O8" s="198"/>
    </row>
    <row r="9" spans="1:15" ht="12.75">
      <c r="A9" s="195" t="s">
        <v>28</v>
      </c>
      <c r="B9" s="196">
        <v>4</v>
      </c>
      <c r="C9" s="197">
        <v>1</v>
      </c>
      <c r="D9" s="388">
        <v>3</v>
      </c>
      <c r="H9" s="194"/>
      <c r="I9" s="198"/>
      <c r="J9" s="198"/>
      <c r="K9" s="198"/>
      <c r="L9" s="198"/>
      <c r="M9" s="198"/>
      <c r="N9" s="198"/>
      <c r="O9" s="198"/>
    </row>
    <row r="10" spans="1:15" ht="12.75">
      <c r="A10" s="195" t="s">
        <v>223</v>
      </c>
      <c r="B10" s="196">
        <v>1</v>
      </c>
      <c r="C10" s="197">
        <v>0</v>
      </c>
      <c r="D10" s="388">
        <v>1</v>
      </c>
      <c r="H10" s="194"/>
      <c r="I10" s="198"/>
      <c r="J10" s="198"/>
      <c r="K10" s="198"/>
      <c r="L10" s="198"/>
      <c r="M10" s="198"/>
      <c r="N10" s="198"/>
      <c r="O10" s="198"/>
    </row>
    <row r="11" spans="1:15" ht="12.75">
      <c r="A11" s="195" t="s">
        <v>17</v>
      </c>
      <c r="B11" s="196">
        <v>3</v>
      </c>
      <c r="C11" s="197">
        <v>3</v>
      </c>
      <c r="D11" s="388">
        <v>0</v>
      </c>
      <c r="H11" s="194"/>
      <c r="I11" s="198"/>
      <c r="J11" s="198"/>
      <c r="K11" s="198"/>
      <c r="L11" s="198"/>
      <c r="M11" s="198"/>
      <c r="N11" s="198"/>
      <c r="O11" s="198"/>
    </row>
    <row r="12" spans="1:15" ht="12.75">
      <c r="A12" s="195" t="s">
        <v>51</v>
      </c>
      <c r="B12" s="196">
        <v>2</v>
      </c>
      <c r="C12" s="197">
        <v>0</v>
      </c>
      <c r="D12" s="388">
        <v>2</v>
      </c>
      <c r="H12" s="194"/>
      <c r="I12" s="198"/>
      <c r="J12" s="198"/>
      <c r="K12" s="198"/>
      <c r="L12" s="198"/>
      <c r="M12" s="198"/>
      <c r="N12" s="198"/>
      <c r="O12" s="198"/>
    </row>
    <row r="13" spans="1:15" ht="12.75">
      <c r="A13" s="195" t="s">
        <v>23</v>
      </c>
      <c r="B13" s="196">
        <v>1</v>
      </c>
      <c r="C13" s="197">
        <v>1</v>
      </c>
      <c r="D13" s="388">
        <v>0</v>
      </c>
      <c r="H13" s="194"/>
      <c r="I13" s="198"/>
      <c r="J13" s="198"/>
      <c r="K13" s="198"/>
      <c r="L13" s="198"/>
      <c r="M13" s="198"/>
      <c r="N13" s="198"/>
      <c r="O13" s="198"/>
    </row>
    <row r="14" spans="1:15" ht="12.75">
      <c r="A14" s="195" t="s">
        <v>18</v>
      </c>
      <c r="B14" s="196">
        <v>1</v>
      </c>
      <c r="C14" s="197">
        <v>0</v>
      </c>
      <c r="D14" s="388">
        <v>1</v>
      </c>
      <c r="H14" s="194"/>
      <c r="I14" s="198"/>
      <c r="J14" s="198"/>
      <c r="K14" s="198"/>
      <c r="L14" s="198"/>
      <c r="M14" s="198"/>
      <c r="N14" s="198"/>
      <c r="O14" s="198"/>
    </row>
    <row r="15" spans="1:15" ht="12.75">
      <c r="A15" s="195" t="s">
        <v>15</v>
      </c>
      <c r="B15" s="196">
        <v>24</v>
      </c>
      <c r="C15" s="197">
        <v>0</v>
      </c>
      <c r="D15" s="388">
        <v>24</v>
      </c>
      <c r="H15" s="194"/>
      <c r="I15" s="198"/>
      <c r="J15" s="198"/>
      <c r="K15" s="198"/>
      <c r="L15" s="198"/>
      <c r="M15" s="198"/>
      <c r="N15" s="198"/>
      <c r="O15" s="198"/>
    </row>
    <row r="16" spans="1:15" ht="12.75">
      <c r="A16" s="195" t="s">
        <v>10</v>
      </c>
      <c r="B16" s="196">
        <v>3</v>
      </c>
      <c r="C16" s="197">
        <v>1</v>
      </c>
      <c r="D16" s="388">
        <v>2</v>
      </c>
      <c r="H16" s="194"/>
      <c r="I16" s="198"/>
      <c r="J16" s="198"/>
      <c r="K16" s="198"/>
      <c r="L16" s="198"/>
      <c r="M16" s="198"/>
      <c r="N16" s="198"/>
      <c r="O16" s="198"/>
    </row>
    <row r="17" spans="1:15" ht="12.75">
      <c r="A17" s="195" t="s">
        <v>48</v>
      </c>
      <c r="B17" s="196">
        <v>1</v>
      </c>
      <c r="C17" s="197">
        <v>1</v>
      </c>
      <c r="D17" s="388">
        <v>0</v>
      </c>
      <c r="H17" s="194"/>
      <c r="I17" s="198"/>
      <c r="J17" s="198"/>
      <c r="K17" s="198"/>
      <c r="L17" s="198"/>
      <c r="M17" s="198"/>
      <c r="N17" s="198"/>
      <c r="O17" s="198"/>
    </row>
    <row r="18" spans="1:15" ht="12.75">
      <c r="A18" s="195" t="s">
        <v>222</v>
      </c>
      <c r="B18" s="196">
        <v>1</v>
      </c>
      <c r="C18" s="197">
        <v>1</v>
      </c>
      <c r="D18" s="388">
        <v>0</v>
      </c>
      <c r="H18" s="194"/>
      <c r="I18" s="198"/>
      <c r="J18" s="198"/>
      <c r="K18" s="198"/>
      <c r="L18" s="198"/>
      <c r="M18" s="198"/>
      <c r="N18" s="198"/>
      <c r="O18" s="198"/>
    </row>
    <row r="19" spans="1:15" ht="12.75">
      <c r="A19" s="195" t="s">
        <v>3</v>
      </c>
      <c r="B19" s="196">
        <v>2</v>
      </c>
      <c r="C19" s="197">
        <v>2</v>
      </c>
      <c r="D19" s="388">
        <v>0</v>
      </c>
      <c r="H19" s="194"/>
      <c r="I19" s="198"/>
      <c r="J19" s="198"/>
      <c r="K19" s="198"/>
      <c r="L19" s="198"/>
      <c r="M19" s="198"/>
      <c r="N19" s="198"/>
      <c r="O19" s="198"/>
    </row>
    <row r="20" spans="1:15" ht="12.75">
      <c r="A20" s="195" t="s">
        <v>36</v>
      </c>
      <c r="B20" s="196">
        <v>7</v>
      </c>
      <c r="C20" s="197">
        <v>4</v>
      </c>
      <c r="D20" s="388">
        <v>3</v>
      </c>
      <c r="H20" s="194"/>
      <c r="I20" s="198"/>
      <c r="J20" s="198"/>
      <c r="K20" s="198"/>
      <c r="L20" s="198"/>
      <c r="M20" s="198"/>
      <c r="N20" s="198"/>
      <c r="O20" s="198"/>
    </row>
    <row r="21" spans="1:15" ht="12.75">
      <c r="A21" s="195" t="s">
        <v>11</v>
      </c>
      <c r="B21" s="196">
        <v>1</v>
      </c>
      <c r="C21" s="197">
        <v>1</v>
      </c>
      <c r="D21" s="388">
        <v>0</v>
      </c>
      <c r="H21" s="194"/>
      <c r="I21" s="198"/>
      <c r="J21" s="198"/>
      <c r="K21" s="198"/>
      <c r="L21" s="198"/>
      <c r="M21" s="198"/>
      <c r="N21" s="198"/>
      <c r="O21" s="198"/>
    </row>
    <row r="22" spans="1:15" ht="12.75">
      <c r="A22" s="195" t="s">
        <v>21</v>
      </c>
      <c r="B22" s="196">
        <v>1</v>
      </c>
      <c r="C22" s="197">
        <v>1</v>
      </c>
      <c r="D22" s="388">
        <v>0</v>
      </c>
      <c r="H22" s="194"/>
      <c r="I22" s="198"/>
      <c r="J22" s="198"/>
      <c r="K22" s="198"/>
      <c r="L22" s="198"/>
      <c r="M22" s="198"/>
      <c r="N22" s="198"/>
      <c r="O22" s="198"/>
    </row>
    <row r="23" spans="1:15" ht="12.75">
      <c r="A23" s="195" t="s">
        <v>4</v>
      </c>
      <c r="B23" s="196">
        <v>4</v>
      </c>
      <c r="C23" s="197">
        <v>4</v>
      </c>
      <c r="D23" s="388">
        <v>0</v>
      </c>
      <c r="H23" s="194"/>
      <c r="I23" s="198"/>
      <c r="J23" s="198"/>
      <c r="K23" s="198"/>
      <c r="L23" s="198"/>
      <c r="M23" s="198"/>
      <c r="N23" s="198"/>
      <c r="O23" s="198"/>
    </row>
    <row r="24" spans="1:15" ht="12.75">
      <c r="A24" s="195" t="s">
        <v>108</v>
      </c>
      <c r="B24" s="196">
        <v>1</v>
      </c>
      <c r="C24" s="197">
        <v>1</v>
      </c>
      <c r="D24" s="388">
        <v>0</v>
      </c>
      <c r="H24" s="194"/>
      <c r="I24" s="198"/>
      <c r="J24" s="198"/>
      <c r="K24" s="198"/>
      <c r="L24" s="198"/>
      <c r="M24" s="198"/>
      <c r="N24" s="198"/>
      <c r="O24" s="198"/>
    </row>
    <row r="25" spans="1:15" ht="12.75">
      <c r="A25" s="195" t="s">
        <v>46</v>
      </c>
      <c r="B25" s="196">
        <v>2</v>
      </c>
      <c r="C25" s="197">
        <v>1</v>
      </c>
      <c r="D25" s="388">
        <v>1</v>
      </c>
      <c r="H25" s="194"/>
      <c r="I25" s="198"/>
      <c r="J25" s="198"/>
      <c r="K25" s="198"/>
      <c r="L25" s="198"/>
      <c r="M25" s="198"/>
      <c r="N25" s="198"/>
      <c r="O25" s="198"/>
    </row>
    <row r="26" spans="1:15" ht="12.75">
      <c r="A26" s="195" t="s">
        <v>5</v>
      </c>
      <c r="B26" s="196">
        <v>9</v>
      </c>
      <c r="C26" s="197">
        <v>4</v>
      </c>
      <c r="D26" s="388">
        <v>5</v>
      </c>
      <c r="H26" s="194"/>
      <c r="I26" s="198"/>
      <c r="J26" s="198"/>
      <c r="K26" s="198"/>
      <c r="L26" s="198"/>
      <c r="M26" s="198"/>
      <c r="N26" s="198"/>
      <c r="O26" s="198"/>
    </row>
    <row r="27" spans="1:15" ht="12.75">
      <c r="A27" s="195" t="s">
        <v>47</v>
      </c>
      <c r="B27" s="196">
        <v>6</v>
      </c>
      <c r="C27" s="197">
        <v>2</v>
      </c>
      <c r="D27" s="388">
        <v>4</v>
      </c>
      <c r="H27" s="194"/>
      <c r="I27" s="198"/>
      <c r="J27" s="198"/>
      <c r="K27" s="198"/>
      <c r="L27" s="198"/>
      <c r="M27" s="198"/>
      <c r="N27" s="198"/>
      <c r="O27" s="198"/>
    </row>
    <row r="28" spans="1:15" ht="12.75">
      <c r="A28" s="195" t="s">
        <v>19</v>
      </c>
      <c r="B28" s="196">
        <v>3</v>
      </c>
      <c r="C28" s="197">
        <v>2</v>
      </c>
      <c r="D28" s="389">
        <v>1</v>
      </c>
      <c r="H28" s="194"/>
      <c r="I28" s="198"/>
      <c r="J28" s="198"/>
      <c r="K28" s="198"/>
      <c r="L28" s="198"/>
      <c r="M28" s="198"/>
      <c r="N28" s="198"/>
      <c r="O28" s="198"/>
    </row>
    <row r="29" spans="1:15" ht="12.75">
      <c r="A29" s="199" t="s">
        <v>29</v>
      </c>
      <c r="B29" s="199">
        <v>85</v>
      </c>
      <c r="C29" s="200">
        <v>37</v>
      </c>
      <c r="D29" s="200">
        <v>48</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J34"/>
  <sheetViews>
    <sheetView showGridLines="0" tabSelected="1" view="pageBreakPreview" zoomScaleSheetLayoutView="100" workbookViewId="0" topLeftCell="A1">
      <selection activeCell="A4" sqref="A4:IV4"/>
    </sheetView>
  </sheetViews>
  <sheetFormatPr defaultColWidth="9.140625" defaultRowHeight="12.75"/>
  <cols>
    <col min="1" max="1" width="16.140625" style="1" bestFit="1" customWidth="1"/>
    <col min="2" max="2" width="10.140625" style="1" bestFit="1" customWidth="1"/>
    <col min="3" max="3" width="9.00390625" style="1" bestFit="1" customWidth="1"/>
    <col min="4" max="4" width="9.00390625" style="1" customWidth="1"/>
    <col min="5" max="5" width="9.00390625" style="1" bestFit="1" customWidth="1"/>
    <col min="6" max="6" width="9.00390625" style="1" customWidth="1"/>
    <col min="7" max="8" width="8.00390625" style="1" customWidth="1"/>
    <col min="9" max="9" width="9.00390625" style="1" bestFit="1" customWidth="1"/>
    <col min="10" max="16384" width="9.140625" style="1" customWidth="1"/>
  </cols>
  <sheetData>
    <row r="1" spans="1:9" s="7" customFormat="1" ht="15.75">
      <c r="A1" s="437" t="s">
        <v>81</v>
      </c>
      <c r="B1" s="437"/>
      <c r="C1" s="437"/>
      <c r="D1" s="437"/>
      <c r="E1" s="437"/>
      <c r="F1" s="437"/>
      <c r="G1" s="437"/>
      <c r="H1" s="437"/>
      <c r="I1" s="437"/>
    </row>
    <row r="2" spans="1:9" s="7" customFormat="1" ht="24.75" customHeight="1">
      <c r="A2" s="438" t="str">
        <f>LOWER(Nastavení!B1)</f>
        <v>srpen 2009</v>
      </c>
      <c r="B2" s="438"/>
      <c r="C2" s="438"/>
      <c r="D2" s="438"/>
      <c r="E2" s="438"/>
      <c r="F2" s="438"/>
      <c r="G2" s="438"/>
      <c r="H2" s="438"/>
      <c r="I2" s="438"/>
    </row>
    <row r="3" spans="1:9" s="158" customFormat="1" ht="8.25">
      <c r="A3" s="161"/>
      <c r="B3" s="161"/>
      <c r="C3" s="161"/>
      <c r="D3" s="161"/>
      <c r="E3" s="161"/>
      <c r="F3" s="161"/>
      <c r="G3" s="161"/>
      <c r="H3" s="161"/>
      <c r="I3" s="161"/>
    </row>
    <row r="4" spans="1:10" s="9" customFormat="1" ht="89.25" customHeight="1">
      <c r="A4" s="86" t="s">
        <v>0</v>
      </c>
      <c r="B4" s="57" t="s">
        <v>87</v>
      </c>
      <c r="C4" s="58" t="s">
        <v>88</v>
      </c>
      <c r="D4" s="58" t="s">
        <v>58</v>
      </c>
      <c r="E4" s="58" t="s">
        <v>57</v>
      </c>
      <c r="F4" s="58" t="s">
        <v>56</v>
      </c>
      <c r="G4" s="58" t="s">
        <v>211</v>
      </c>
      <c r="H4" s="58" t="s">
        <v>89</v>
      </c>
      <c r="I4" s="58" t="s">
        <v>29</v>
      </c>
      <c r="J4" s="397"/>
    </row>
    <row r="5" spans="1:10" s="9" customFormat="1" ht="12" customHeight="1">
      <c r="A5" s="87" t="s">
        <v>26</v>
      </c>
      <c r="B5" s="88">
        <v>1</v>
      </c>
      <c r="C5" s="75">
        <v>1</v>
      </c>
      <c r="D5" s="75">
        <v>0</v>
      </c>
      <c r="E5" s="75">
        <v>0</v>
      </c>
      <c r="F5" s="75">
        <v>0</v>
      </c>
      <c r="G5" s="75">
        <v>0</v>
      </c>
      <c r="H5" s="75">
        <v>0</v>
      </c>
      <c r="I5" s="71">
        <v>2</v>
      </c>
      <c r="J5" s="397"/>
    </row>
    <row r="6" spans="1:10" s="9" customFormat="1" ht="12" customHeight="1">
      <c r="A6" s="87" t="s">
        <v>20</v>
      </c>
      <c r="B6" s="88">
        <v>0</v>
      </c>
      <c r="C6" s="75">
        <v>3</v>
      </c>
      <c r="D6" s="75">
        <v>0</v>
      </c>
      <c r="E6" s="75">
        <v>0</v>
      </c>
      <c r="F6" s="75">
        <v>0</v>
      </c>
      <c r="G6" s="75">
        <v>0</v>
      </c>
      <c r="H6" s="75">
        <v>0</v>
      </c>
      <c r="I6" s="390">
        <v>3</v>
      </c>
      <c r="J6" s="397"/>
    </row>
    <row r="7" spans="1:10" s="9" customFormat="1" ht="12" customHeight="1">
      <c r="A7" s="89" t="s">
        <v>22</v>
      </c>
      <c r="B7" s="90">
        <v>0</v>
      </c>
      <c r="C7" s="73">
        <v>0</v>
      </c>
      <c r="D7" s="73">
        <v>0</v>
      </c>
      <c r="E7" s="73">
        <v>1</v>
      </c>
      <c r="F7" s="73">
        <v>0</v>
      </c>
      <c r="G7" s="73">
        <v>0</v>
      </c>
      <c r="H7" s="73">
        <v>0</v>
      </c>
      <c r="I7" s="74">
        <v>1</v>
      </c>
      <c r="J7" s="397"/>
    </row>
    <row r="8" spans="1:10" s="9" customFormat="1" ht="12" customHeight="1">
      <c r="A8" s="89" t="s">
        <v>1</v>
      </c>
      <c r="B8" s="90">
        <v>0</v>
      </c>
      <c r="C8" s="73">
        <v>0</v>
      </c>
      <c r="D8" s="73">
        <v>1</v>
      </c>
      <c r="E8" s="73">
        <v>0</v>
      </c>
      <c r="F8" s="73">
        <v>0</v>
      </c>
      <c r="G8" s="73">
        <v>1</v>
      </c>
      <c r="H8" s="73">
        <v>0</v>
      </c>
      <c r="I8" s="74">
        <v>2</v>
      </c>
      <c r="J8" s="397"/>
    </row>
    <row r="9" spans="1:10" s="9" customFormat="1" ht="12" customHeight="1">
      <c r="A9" s="89" t="s">
        <v>28</v>
      </c>
      <c r="B9" s="90">
        <v>3</v>
      </c>
      <c r="C9" s="73">
        <v>1</v>
      </c>
      <c r="D9" s="73">
        <v>0</v>
      </c>
      <c r="E9" s="73">
        <v>0</v>
      </c>
      <c r="F9" s="73">
        <v>0</v>
      </c>
      <c r="G9" s="73">
        <v>0</v>
      </c>
      <c r="H9" s="73">
        <v>0</v>
      </c>
      <c r="I9" s="74">
        <v>4</v>
      </c>
      <c r="J9" s="397"/>
    </row>
    <row r="10" spans="1:10" s="9" customFormat="1" ht="12" customHeight="1">
      <c r="A10" s="89" t="s">
        <v>223</v>
      </c>
      <c r="B10" s="90">
        <v>0</v>
      </c>
      <c r="C10" s="73">
        <v>0</v>
      </c>
      <c r="D10" s="73">
        <v>1</v>
      </c>
      <c r="E10" s="73">
        <v>0</v>
      </c>
      <c r="F10" s="73">
        <v>0</v>
      </c>
      <c r="G10" s="73">
        <v>0</v>
      </c>
      <c r="H10" s="73">
        <v>0</v>
      </c>
      <c r="I10" s="74">
        <v>1</v>
      </c>
      <c r="J10" s="397"/>
    </row>
    <row r="11" spans="1:10" s="9" customFormat="1" ht="12" customHeight="1">
      <c r="A11" s="89" t="s">
        <v>17</v>
      </c>
      <c r="B11" s="90">
        <v>0</v>
      </c>
      <c r="C11" s="73">
        <v>0</v>
      </c>
      <c r="D11" s="73">
        <v>3</v>
      </c>
      <c r="E11" s="73">
        <v>0</v>
      </c>
      <c r="F11" s="73">
        <v>0</v>
      </c>
      <c r="G11" s="73">
        <v>0</v>
      </c>
      <c r="H11" s="73">
        <v>0</v>
      </c>
      <c r="I11" s="74">
        <v>3</v>
      </c>
      <c r="J11" s="397"/>
    </row>
    <row r="12" spans="1:10" s="9" customFormat="1" ht="12" customHeight="1">
      <c r="A12" s="89" t="s">
        <v>51</v>
      </c>
      <c r="B12" s="90">
        <v>0</v>
      </c>
      <c r="C12" s="73">
        <v>0</v>
      </c>
      <c r="D12" s="73">
        <v>0</v>
      </c>
      <c r="E12" s="73">
        <v>2</v>
      </c>
      <c r="F12" s="73">
        <v>0</v>
      </c>
      <c r="G12" s="73">
        <v>0</v>
      </c>
      <c r="H12" s="73">
        <v>0</v>
      </c>
      <c r="I12" s="74">
        <v>2</v>
      </c>
      <c r="J12" s="397"/>
    </row>
    <row r="13" spans="1:10" s="9" customFormat="1" ht="12" customHeight="1">
      <c r="A13" s="89" t="s">
        <v>23</v>
      </c>
      <c r="B13" s="90">
        <v>0</v>
      </c>
      <c r="C13" s="73">
        <v>1</v>
      </c>
      <c r="D13" s="73">
        <v>0</v>
      </c>
      <c r="E13" s="73">
        <v>0</v>
      </c>
      <c r="F13" s="73">
        <v>0</v>
      </c>
      <c r="G13" s="73">
        <v>0</v>
      </c>
      <c r="H13" s="73">
        <v>0</v>
      </c>
      <c r="I13" s="74">
        <v>1</v>
      </c>
      <c r="J13" s="397"/>
    </row>
    <row r="14" spans="1:10" s="9" customFormat="1" ht="12" customHeight="1">
      <c r="A14" s="89" t="s">
        <v>18</v>
      </c>
      <c r="B14" s="90">
        <v>0</v>
      </c>
      <c r="C14" s="73">
        <v>0</v>
      </c>
      <c r="D14" s="73">
        <v>0</v>
      </c>
      <c r="E14" s="73">
        <v>0</v>
      </c>
      <c r="F14" s="73">
        <v>1</v>
      </c>
      <c r="G14" s="73">
        <v>0</v>
      </c>
      <c r="H14" s="73">
        <v>0</v>
      </c>
      <c r="I14" s="74">
        <v>1</v>
      </c>
      <c r="J14" s="397"/>
    </row>
    <row r="15" spans="1:10" s="9" customFormat="1" ht="12" customHeight="1">
      <c r="A15" s="89" t="s">
        <v>15</v>
      </c>
      <c r="B15" s="90">
        <v>24</v>
      </c>
      <c r="C15" s="73">
        <v>0</v>
      </c>
      <c r="D15" s="73">
        <v>0</v>
      </c>
      <c r="E15" s="73">
        <v>0</v>
      </c>
      <c r="F15" s="73">
        <v>0</v>
      </c>
      <c r="G15" s="73">
        <v>0</v>
      </c>
      <c r="H15" s="73">
        <v>0</v>
      </c>
      <c r="I15" s="74">
        <v>24</v>
      </c>
      <c r="J15" s="397"/>
    </row>
    <row r="16" spans="1:10" s="9" customFormat="1" ht="12" customHeight="1">
      <c r="A16" s="89" t="s">
        <v>10</v>
      </c>
      <c r="B16" s="90">
        <v>3</v>
      </c>
      <c r="C16" s="73">
        <v>0</v>
      </c>
      <c r="D16" s="73">
        <v>0</v>
      </c>
      <c r="E16" s="73">
        <v>0</v>
      </c>
      <c r="F16" s="73">
        <v>0</v>
      </c>
      <c r="G16" s="73">
        <v>0</v>
      </c>
      <c r="H16" s="73">
        <v>0</v>
      </c>
      <c r="I16" s="74">
        <v>3</v>
      </c>
      <c r="J16" s="397"/>
    </row>
    <row r="17" spans="1:10" s="9" customFormat="1" ht="12" customHeight="1">
      <c r="A17" s="89" t="s">
        <v>48</v>
      </c>
      <c r="B17" s="90">
        <v>0</v>
      </c>
      <c r="C17" s="73">
        <v>0</v>
      </c>
      <c r="D17" s="73">
        <v>0</v>
      </c>
      <c r="E17" s="73">
        <v>0</v>
      </c>
      <c r="F17" s="73">
        <v>0</v>
      </c>
      <c r="G17" s="73">
        <v>0</v>
      </c>
      <c r="H17" s="73">
        <v>1</v>
      </c>
      <c r="I17" s="74">
        <v>1</v>
      </c>
      <c r="J17" s="397"/>
    </row>
    <row r="18" spans="1:10" s="9" customFormat="1" ht="12" customHeight="1">
      <c r="A18" s="89" t="s">
        <v>222</v>
      </c>
      <c r="B18" s="90">
        <v>0</v>
      </c>
      <c r="C18" s="73">
        <v>0</v>
      </c>
      <c r="D18" s="73">
        <v>0</v>
      </c>
      <c r="E18" s="73">
        <v>0</v>
      </c>
      <c r="F18" s="73">
        <v>1</v>
      </c>
      <c r="G18" s="73">
        <v>0</v>
      </c>
      <c r="H18" s="73">
        <v>0</v>
      </c>
      <c r="I18" s="74">
        <v>1</v>
      </c>
      <c r="J18" s="397"/>
    </row>
    <row r="19" spans="1:10" s="9" customFormat="1" ht="12" customHeight="1">
      <c r="A19" s="89" t="s">
        <v>3</v>
      </c>
      <c r="B19" s="90">
        <v>2</v>
      </c>
      <c r="C19" s="73">
        <v>0</v>
      </c>
      <c r="D19" s="73">
        <v>0</v>
      </c>
      <c r="E19" s="73">
        <v>0</v>
      </c>
      <c r="F19" s="73">
        <v>0</v>
      </c>
      <c r="G19" s="73">
        <v>0</v>
      </c>
      <c r="H19" s="73">
        <v>0</v>
      </c>
      <c r="I19" s="74">
        <v>2</v>
      </c>
      <c r="J19" s="397"/>
    </row>
    <row r="20" spans="1:10" s="9" customFormat="1" ht="12" customHeight="1">
      <c r="A20" s="89" t="s">
        <v>36</v>
      </c>
      <c r="B20" s="90">
        <v>3</v>
      </c>
      <c r="C20" s="73">
        <v>0</v>
      </c>
      <c r="D20" s="73">
        <v>3</v>
      </c>
      <c r="E20" s="73">
        <v>1</v>
      </c>
      <c r="F20" s="73">
        <v>0</v>
      </c>
      <c r="G20" s="73">
        <v>0</v>
      </c>
      <c r="H20" s="73">
        <v>0</v>
      </c>
      <c r="I20" s="74">
        <v>7</v>
      </c>
      <c r="J20" s="397"/>
    </row>
    <row r="21" spans="1:10" s="9" customFormat="1" ht="12" customHeight="1">
      <c r="A21" s="89" t="s">
        <v>11</v>
      </c>
      <c r="B21" s="90">
        <v>1</v>
      </c>
      <c r="C21" s="73">
        <v>0</v>
      </c>
      <c r="D21" s="73">
        <v>0</v>
      </c>
      <c r="E21" s="73">
        <v>0</v>
      </c>
      <c r="F21" s="73">
        <v>0</v>
      </c>
      <c r="G21" s="73">
        <v>0</v>
      </c>
      <c r="H21" s="73">
        <v>0</v>
      </c>
      <c r="I21" s="74">
        <v>1</v>
      </c>
      <c r="J21" s="397"/>
    </row>
    <row r="22" spans="1:10" s="9" customFormat="1" ht="12" customHeight="1">
      <c r="A22" s="89" t="s">
        <v>21</v>
      </c>
      <c r="B22" s="90">
        <v>1</v>
      </c>
      <c r="C22" s="73">
        <v>0</v>
      </c>
      <c r="D22" s="73">
        <v>0</v>
      </c>
      <c r="E22" s="73">
        <v>0</v>
      </c>
      <c r="F22" s="73">
        <v>0</v>
      </c>
      <c r="G22" s="73">
        <v>0</v>
      </c>
      <c r="H22" s="73">
        <v>0</v>
      </c>
      <c r="I22" s="74">
        <v>1</v>
      </c>
      <c r="J22" s="397"/>
    </row>
    <row r="23" spans="1:10" s="9" customFormat="1" ht="12" customHeight="1">
      <c r="A23" s="89" t="s">
        <v>4</v>
      </c>
      <c r="B23" s="90">
        <v>3</v>
      </c>
      <c r="C23" s="73">
        <v>0</v>
      </c>
      <c r="D23" s="73">
        <v>0</v>
      </c>
      <c r="E23" s="73">
        <v>0</v>
      </c>
      <c r="F23" s="73">
        <v>1</v>
      </c>
      <c r="G23" s="73">
        <v>0</v>
      </c>
      <c r="H23" s="73">
        <v>0</v>
      </c>
      <c r="I23" s="74">
        <v>4</v>
      </c>
      <c r="J23" s="397"/>
    </row>
    <row r="24" spans="1:10" s="9" customFormat="1" ht="12" customHeight="1">
      <c r="A24" s="89" t="s">
        <v>108</v>
      </c>
      <c r="B24" s="90">
        <v>1</v>
      </c>
      <c r="C24" s="73">
        <v>0</v>
      </c>
      <c r="D24" s="73">
        <v>0</v>
      </c>
      <c r="E24" s="73">
        <v>0</v>
      </c>
      <c r="F24" s="73">
        <v>0</v>
      </c>
      <c r="G24" s="73">
        <v>0</v>
      </c>
      <c r="H24" s="73">
        <v>0</v>
      </c>
      <c r="I24" s="74">
        <v>1</v>
      </c>
      <c r="J24" s="397"/>
    </row>
    <row r="25" spans="1:10" s="9" customFormat="1" ht="12" customHeight="1">
      <c r="A25" s="89" t="s">
        <v>46</v>
      </c>
      <c r="B25" s="90">
        <v>1</v>
      </c>
      <c r="C25" s="73">
        <v>0</v>
      </c>
      <c r="D25" s="73">
        <v>0</v>
      </c>
      <c r="E25" s="73">
        <v>1</v>
      </c>
      <c r="F25" s="73">
        <v>0</v>
      </c>
      <c r="G25" s="73">
        <v>0</v>
      </c>
      <c r="H25" s="73">
        <v>0</v>
      </c>
      <c r="I25" s="74">
        <v>2</v>
      </c>
      <c r="J25" s="397"/>
    </row>
    <row r="26" spans="1:10" s="9" customFormat="1" ht="12" customHeight="1">
      <c r="A26" s="89" t="s">
        <v>5</v>
      </c>
      <c r="B26" s="90">
        <v>5</v>
      </c>
      <c r="C26" s="73">
        <v>0</v>
      </c>
      <c r="D26" s="73">
        <v>1</v>
      </c>
      <c r="E26" s="73">
        <v>0</v>
      </c>
      <c r="F26" s="73">
        <v>3</v>
      </c>
      <c r="G26" s="73">
        <v>0</v>
      </c>
      <c r="H26" s="73">
        <v>0</v>
      </c>
      <c r="I26" s="74">
        <v>9</v>
      </c>
      <c r="J26" s="397"/>
    </row>
    <row r="27" spans="1:10" s="9" customFormat="1" ht="12" customHeight="1">
      <c r="A27" s="89" t="s">
        <v>47</v>
      </c>
      <c r="B27" s="90">
        <v>4</v>
      </c>
      <c r="C27" s="73">
        <v>0</v>
      </c>
      <c r="D27" s="73">
        <v>0</v>
      </c>
      <c r="E27" s="73">
        <v>0</v>
      </c>
      <c r="F27" s="73">
        <v>0</v>
      </c>
      <c r="G27" s="73">
        <v>2</v>
      </c>
      <c r="H27" s="73">
        <v>0</v>
      </c>
      <c r="I27" s="74">
        <v>6</v>
      </c>
      <c r="J27" s="397"/>
    </row>
    <row r="28" spans="1:10" s="9" customFormat="1" ht="12" customHeight="1">
      <c r="A28" s="89" t="s">
        <v>19</v>
      </c>
      <c r="B28" s="90">
        <v>1</v>
      </c>
      <c r="C28" s="73">
        <v>1</v>
      </c>
      <c r="D28" s="73">
        <v>1</v>
      </c>
      <c r="E28" s="73">
        <v>0</v>
      </c>
      <c r="F28" s="73">
        <v>0</v>
      </c>
      <c r="G28" s="73">
        <v>0</v>
      </c>
      <c r="H28" s="73">
        <v>0</v>
      </c>
      <c r="I28" s="74">
        <v>3</v>
      </c>
      <c r="J28" s="397"/>
    </row>
    <row r="29" spans="1:10" s="9" customFormat="1" ht="12" customHeight="1">
      <c r="A29" s="77" t="s">
        <v>29</v>
      </c>
      <c r="B29" s="93">
        <v>53</v>
      </c>
      <c r="C29" s="78">
        <v>7</v>
      </c>
      <c r="D29" s="78">
        <v>10</v>
      </c>
      <c r="E29" s="78">
        <v>5</v>
      </c>
      <c r="F29" s="78">
        <v>6</v>
      </c>
      <c r="G29" s="78">
        <v>3</v>
      </c>
      <c r="H29" s="78">
        <v>1</v>
      </c>
      <c r="I29" s="78">
        <v>85</v>
      </c>
      <c r="J29" s="397"/>
    </row>
    <row r="30" spans="1:10" s="9" customFormat="1" ht="12" customHeight="1">
      <c r="A30" s="395" t="s">
        <v>54</v>
      </c>
      <c r="B30" s="396">
        <v>62.35</v>
      </c>
      <c r="C30" s="396">
        <v>8.24</v>
      </c>
      <c r="D30" s="396">
        <v>11.76</v>
      </c>
      <c r="E30" s="396">
        <v>5.88</v>
      </c>
      <c r="F30" s="415">
        <v>7.06</v>
      </c>
      <c r="G30" s="396">
        <v>3.53</v>
      </c>
      <c r="H30" s="396">
        <v>1.18</v>
      </c>
      <c r="I30" s="396">
        <v>100</v>
      </c>
      <c r="J30" s="397"/>
    </row>
    <row r="31" spans="1:10" s="9" customFormat="1" ht="12" customHeight="1">
      <c r="A31" s="1"/>
      <c r="B31" s="219"/>
      <c r="C31" s="219"/>
      <c r="D31" s="219"/>
      <c r="E31" s="219"/>
      <c r="F31" s="219"/>
      <c r="G31" s="219"/>
      <c r="H31" s="219"/>
      <c r="I31" s="219"/>
      <c r="J31" s="397"/>
    </row>
    <row r="32" spans="1:9" s="9" customFormat="1" ht="49.5" customHeight="1">
      <c r="A32" s="446" t="s">
        <v>86</v>
      </c>
      <c r="B32" s="446"/>
      <c r="C32" s="446"/>
      <c r="D32" s="446"/>
      <c r="E32" s="446"/>
      <c r="F32" s="446"/>
      <c r="G32" s="446"/>
      <c r="H32" s="446"/>
      <c r="I32" s="446"/>
    </row>
    <row r="33" spans="1:9" s="9" customFormat="1" ht="24" customHeight="1">
      <c r="A33" s="1"/>
      <c r="B33" s="1"/>
      <c r="C33" s="1"/>
      <c r="D33" s="1"/>
      <c r="E33" s="1"/>
      <c r="F33" s="1"/>
      <c r="G33" s="1"/>
      <c r="H33" s="1"/>
      <c r="I33" s="1"/>
    </row>
    <row r="34" spans="1:9" s="9" customFormat="1" ht="12" customHeight="1">
      <c r="A34" s="1"/>
      <c r="B34" s="1"/>
      <c r="C34" s="1"/>
      <c r="D34" s="1"/>
      <c r="E34" s="1"/>
      <c r="F34" s="1"/>
      <c r="G34" s="1"/>
      <c r="H34" s="1"/>
      <c r="I34" s="1"/>
    </row>
  </sheetData>
  <sheetProtection/>
  <mergeCells count="3">
    <mergeCell ref="A2:I2"/>
    <mergeCell ref="A1:I1"/>
    <mergeCell ref="A32:I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
      <selection activeCell="G15" sqref="G15"/>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50" t="s">
        <v>61</v>
      </c>
      <c r="B1" s="451"/>
      <c r="C1" s="451"/>
      <c r="D1" s="451"/>
      <c r="E1" s="451"/>
      <c r="F1" s="451"/>
      <c r="G1" s="451"/>
      <c r="H1" s="451"/>
      <c r="I1" s="451"/>
      <c r="J1" s="451"/>
      <c r="K1" s="22"/>
      <c r="L1" s="22"/>
      <c r="M1" s="24"/>
      <c r="N1" s="113"/>
      <c r="O1" s="113"/>
      <c r="P1" s="113"/>
      <c r="Q1" s="24"/>
    </row>
    <row r="2" spans="1:17" s="23" customFormat="1" ht="24.75" customHeight="1">
      <c r="A2" s="452" t="str">
        <f>LOWER(Nastavení!B1)</f>
        <v>srpen 2009</v>
      </c>
      <c r="B2" s="453"/>
      <c r="C2" s="453"/>
      <c r="D2" s="453"/>
      <c r="E2" s="453"/>
      <c r="F2" s="453"/>
      <c r="G2" s="453"/>
      <c r="H2" s="453"/>
      <c r="I2" s="453"/>
      <c r="J2" s="453"/>
      <c r="K2" s="22"/>
      <c r="L2" s="22"/>
      <c r="M2" s="24"/>
      <c r="N2" s="113"/>
      <c r="O2" s="113"/>
      <c r="P2" s="113"/>
      <c r="Q2" s="24"/>
    </row>
    <row r="3" spans="1:17" s="167" customFormat="1" ht="8.25">
      <c r="A3" s="162"/>
      <c r="B3" s="163"/>
      <c r="C3" s="163"/>
      <c r="D3" s="163"/>
      <c r="E3" s="163"/>
      <c r="F3" s="163"/>
      <c r="G3" s="163"/>
      <c r="H3" s="163"/>
      <c r="I3" s="181" t="s">
        <v>141</v>
      </c>
      <c r="J3" s="163"/>
      <c r="K3" s="164"/>
      <c r="L3" s="164"/>
      <c r="M3" s="165"/>
      <c r="N3" s="166"/>
      <c r="O3" s="166"/>
      <c r="P3" s="166"/>
      <c r="Q3" s="165"/>
    </row>
    <row r="4" spans="2:17" s="7" customFormat="1" ht="12.75">
      <c r="B4" s="454" t="s">
        <v>0</v>
      </c>
      <c r="C4" s="447" t="s">
        <v>63</v>
      </c>
      <c r="D4" s="448"/>
      <c r="E4" s="449"/>
      <c r="F4" s="447" t="s">
        <v>64</v>
      </c>
      <c r="G4" s="448"/>
      <c r="H4" s="449"/>
      <c r="I4" s="454" t="s">
        <v>29</v>
      </c>
      <c r="J4" s="6"/>
      <c r="K4" s="6"/>
      <c r="L4" s="6"/>
      <c r="M4" s="25"/>
      <c r="N4" s="113"/>
      <c r="O4" s="113"/>
      <c r="P4" s="113"/>
      <c r="Q4" s="25"/>
    </row>
    <row r="5" spans="2:17" s="7" customFormat="1" ht="12.75">
      <c r="B5" s="455"/>
      <c r="C5" s="104" t="s">
        <v>30</v>
      </c>
      <c r="D5" s="104" t="s">
        <v>31</v>
      </c>
      <c r="E5" s="105" t="s">
        <v>29</v>
      </c>
      <c r="F5" s="104" t="s">
        <v>30</v>
      </c>
      <c r="G5" s="104" t="s">
        <v>31</v>
      </c>
      <c r="H5" s="105" t="s">
        <v>71</v>
      </c>
      <c r="I5" s="455"/>
      <c r="J5" s="6"/>
      <c r="K5" s="1"/>
      <c r="L5" s="6"/>
      <c r="M5" s="25"/>
      <c r="N5" s="113"/>
      <c r="O5" s="113"/>
      <c r="P5" s="113"/>
      <c r="Q5" s="25"/>
    </row>
    <row r="6" spans="2:17" s="7" customFormat="1" ht="12.75">
      <c r="B6" s="94" t="s">
        <v>26</v>
      </c>
      <c r="C6" s="95">
        <v>2</v>
      </c>
      <c r="D6" s="96">
        <v>0</v>
      </c>
      <c r="E6" s="111">
        <v>2</v>
      </c>
      <c r="F6" s="125">
        <v>0</v>
      </c>
      <c r="G6" s="70">
        <v>0</v>
      </c>
      <c r="H6" s="71">
        <v>0</v>
      </c>
      <c r="I6" s="123">
        <v>2</v>
      </c>
      <c r="J6" s="13"/>
      <c r="K6" s="133">
        <f aca="true" t="shared" si="0" ref="K6:K30">SUM(C6:H6)-E6-H6-I6</f>
        <v>0</v>
      </c>
      <c r="L6" s="6"/>
      <c r="M6" s="25"/>
      <c r="N6" s="113"/>
      <c r="O6" s="113"/>
      <c r="P6" s="113"/>
      <c r="Q6" s="25"/>
    </row>
    <row r="7" spans="2:17" s="7" customFormat="1" ht="12.75">
      <c r="B7" s="89" t="s">
        <v>20</v>
      </c>
      <c r="C7" s="90">
        <v>1</v>
      </c>
      <c r="D7" s="73">
        <v>1</v>
      </c>
      <c r="E7" s="91">
        <v>2</v>
      </c>
      <c r="F7" s="126">
        <v>1</v>
      </c>
      <c r="G7" s="73">
        <v>0</v>
      </c>
      <c r="H7" s="74">
        <v>1</v>
      </c>
      <c r="I7" s="124">
        <v>3</v>
      </c>
      <c r="J7" s="13"/>
      <c r="K7" s="133">
        <f t="shared" si="0"/>
        <v>0</v>
      </c>
      <c r="L7" s="1"/>
      <c r="M7" s="25"/>
      <c r="N7" s="113"/>
      <c r="O7" s="113"/>
      <c r="P7" s="113"/>
      <c r="Q7" s="25"/>
    </row>
    <row r="8" spans="2:17" s="7" customFormat="1" ht="12.75">
      <c r="B8" s="89" t="s">
        <v>22</v>
      </c>
      <c r="C8" s="90">
        <v>1</v>
      </c>
      <c r="D8" s="73">
        <v>0</v>
      </c>
      <c r="E8" s="91">
        <v>1</v>
      </c>
      <c r="F8" s="126">
        <v>0</v>
      </c>
      <c r="G8" s="73">
        <v>0</v>
      </c>
      <c r="H8" s="74">
        <v>0</v>
      </c>
      <c r="I8" s="124">
        <v>1</v>
      </c>
      <c r="J8" s="13"/>
      <c r="K8" s="133">
        <f t="shared" si="0"/>
        <v>0</v>
      </c>
      <c r="L8" s="1"/>
      <c r="M8" s="25"/>
      <c r="N8" s="113"/>
      <c r="O8" s="113"/>
      <c r="P8" s="113"/>
      <c r="Q8" s="25"/>
    </row>
    <row r="9" spans="2:17" s="7" customFormat="1" ht="12.75">
      <c r="B9" s="89" t="s">
        <v>1</v>
      </c>
      <c r="C9" s="90">
        <v>1</v>
      </c>
      <c r="D9" s="73">
        <v>0</v>
      </c>
      <c r="E9" s="91">
        <v>1</v>
      </c>
      <c r="F9" s="126">
        <v>1</v>
      </c>
      <c r="G9" s="73">
        <v>0</v>
      </c>
      <c r="H9" s="74">
        <v>1</v>
      </c>
      <c r="I9" s="124">
        <v>2</v>
      </c>
      <c r="J9" s="1"/>
      <c r="K9" s="133"/>
      <c r="L9" s="1"/>
      <c r="M9" s="25"/>
      <c r="N9" s="113"/>
      <c r="O9" s="113"/>
      <c r="P9" s="113"/>
      <c r="Q9" s="25"/>
    </row>
    <row r="10" spans="2:17" s="7" customFormat="1" ht="12.75">
      <c r="B10" s="89" t="s">
        <v>28</v>
      </c>
      <c r="C10" s="90">
        <v>2</v>
      </c>
      <c r="D10" s="73">
        <v>0</v>
      </c>
      <c r="E10" s="91">
        <v>2</v>
      </c>
      <c r="F10" s="126">
        <v>1</v>
      </c>
      <c r="G10" s="73">
        <v>1</v>
      </c>
      <c r="H10" s="74">
        <v>2</v>
      </c>
      <c r="I10" s="124">
        <v>4</v>
      </c>
      <c r="J10" s="1"/>
      <c r="K10" s="133"/>
      <c r="L10" s="1"/>
      <c r="M10" s="25"/>
      <c r="N10" s="113"/>
      <c r="O10" s="113"/>
      <c r="P10" s="113"/>
      <c r="Q10" s="25"/>
    </row>
    <row r="11" spans="2:17" s="7" customFormat="1" ht="12.75">
      <c r="B11" s="89" t="s">
        <v>223</v>
      </c>
      <c r="C11" s="90">
        <v>1</v>
      </c>
      <c r="D11" s="73">
        <v>0</v>
      </c>
      <c r="E11" s="91">
        <v>1</v>
      </c>
      <c r="F11" s="126">
        <v>0</v>
      </c>
      <c r="G11" s="73">
        <v>0</v>
      </c>
      <c r="H11" s="74">
        <v>0</v>
      </c>
      <c r="I11" s="124">
        <v>1</v>
      </c>
      <c r="J11" s="1"/>
      <c r="K11" s="133"/>
      <c r="L11" s="1"/>
      <c r="M11" s="25"/>
      <c r="N11" s="113"/>
      <c r="O11" s="113"/>
      <c r="P11" s="113"/>
      <c r="Q11" s="25"/>
    </row>
    <row r="12" spans="2:17" s="7" customFormat="1" ht="12.75">
      <c r="B12" s="89" t="s">
        <v>17</v>
      </c>
      <c r="C12" s="90">
        <v>1</v>
      </c>
      <c r="D12" s="73">
        <v>1</v>
      </c>
      <c r="E12" s="91">
        <v>2</v>
      </c>
      <c r="F12" s="126">
        <v>1</v>
      </c>
      <c r="G12" s="73">
        <v>0</v>
      </c>
      <c r="H12" s="74">
        <v>1</v>
      </c>
      <c r="I12" s="124">
        <v>3</v>
      </c>
      <c r="J12" s="1"/>
      <c r="K12" s="133"/>
      <c r="L12" s="1"/>
      <c r="M12" s="25"/>
      <c r="N12" s="113"/>
      <c r="O12" s="113"/>
      <c r="P12" s="113"/>
      <c r="Q12" s="25"/>
    </row>
    <row r="13" spans="2:17" s="7" customFormat="1" ht="12.75">
      <c r="B13" s="89" t="s">
        <v>51</v>
      </c>
      <c r="C13" s="90">
        <v>2</v>
      </c>
      <c r="D13" s="73">
        <v>0</v>
      </c>
      <c r="E13" s="91">
        <v>2</v>
      </c>
      <c r="F13" s="126">
        <v>0</v>
      </c>
      <c r="G13" s="73">
        <v>0</v>
      </c>
      <c r="H13" s="74">
        <v>0</v>
      </c>
      <c r="I13" s="124">
        <v>2</v>
      </c>
      <c r="J13" s="1"/>
      <c r="K13" s="133"/>
      <c r="L13" s="1"/>
      <c r="M13" s="25"/>
      <c r="N13" s="113"/>
      <c r="O13" s="113"/>
      <c r="P13" s="113"/>
      <c r="Q13" s="25"/>
    </row>
    <row r="14" spans="2:17" s="7" customFormat="1" ht="12.75">
      <c r="B14" s="89" t="s">
        <v>23</v>
      </c>
      <c r="C14" s="90">
        <v>1</v>
      </c>
      <c r="D14" s="73">
        <v>0</v>
      </c>
      <c r="E14" s="91">
        <v>1</v>
      </c>
      <c r="F14" s="126">
        <v>0</v>
      </c>
      <c r="G14" s="73">
        <v>0</v>
      </c>
      <c r="H14" s="74">
        <v>0</v>
      </c>
      <c r="I14" s="124">
        <v>1</v>
      </c>
      <c r="J14" s="1"/>
      <c r="K14" s="133"/>
      <c r="L14" s="1"/>
      <c r="M14" s="25"/>
      <c r="N14" s="113"/>
      <c r="O14" s="113"/>
      <c r="P14" s="113"/>
      <c r="Q14" s="25"/>
    </row>
    <row r="15" spans="2:17" s="7" customFormat="1" ht="12.75">
      <c r="B15" s="89" t="s">
        <v>18</v>
      </c>
      <c r="C15" s="90">
        <v>1</v>
      </c>
      <c r="D15" s="73">
        <v>0</v>
      </c>
      <c r="E15" s="91">
        <v>1</v>
      </c>
      <c r="F15" s="126">
        <v>0</v>
      </c>
      <c r="G15" s="73">
        <v>0</v>
      </c>
      <c r="H15" s="74">
        <v>0</v>
      </c>
      <c r="I15" s="124">
        <v>1</v>
      </c>
      <c r="J15" s="1"/>
      <c r="K15" s="133"/>
      <c r="L15" s="1"/>
      <c r="M15" s="25"/>
      <c r="N15" s="113"/>
      <c r="O15" s="113"/>
      <c r="P15" s="113"/>
      <c r="Q15" s="25"/>
    </row>
    <row r="16" spans="2:17" s="7" customFormat="1" ht="12.75">
      <c r="B16" s="89" t="s">
        <v>15</v>
      </c>
      <c r="C16" s="90">
        <v>7</v>
      </c>
      <c r="D16" s="73">
        <v>6</v>
      </c>
      <c r="E16" s="91">
        <v>13</v>
      </c>
      <c r="F16" s="126">
        <v>6</v>
      </c>
      <c r="G16" s="73">
        <v>5</v>
      </c>
      <c r="H16" s="74">
        <v>11</v>
      </c>
      <c r="I16" s="124">
        <v>24</v>
      </c>
      <c r="J16" s="1"/>
      <c r="K16" s="133"/>
      <c r="L16" s="1"/>
      <c r="M16" s="25"/>
      <c r="N16" s="113"/>
      <c r="O16" s="113"/>
      <c r="P16" s="113"/>
      <c r="Q16" s="25"/>
    </row>
    <row r="17" spans="2:17" s="7" customFormat="1" ht="12.75">
      <c r="B17" s="89" t="s">
        <v>10</v>
      </c>
      <c r="C17" s="90">
        <v>2</v>
      </c>
      <c r="D17" s="73">
        <v>1</v>
      </c>
      <c r="E17" s="91">
        <v>3</v>
      </c>
      <c r="F17" s="126">
        <v>0</v>
      </c>
      <c r="G17" s="73">
        <v>0</v>
      </c>
      <c r="H17" s="74">
        <v>0</v>
      </c>
      <c r="I17" s="124">
        <v>3</v>
      </c>
      <c r="J17" s="1"/>
      <c r="K17" s="133"/>
      <c r="L17" s="1"/>
      <c r="M17" s="25"/>
      <c r="N17" s="113"/>
      <c r="O17" s="113"/>
      <c r="P17" s="113"/>
      <c r="Q17" s="25"/>
    </row>
    <row r="18" spans="2:17" s="7" customFormat="1" ht="12.75">
      <c r="B18" s="89" t="s">
        <v>48</v>
      </c>
      <c r="C18" s="90">
        <v>0</v>
      </c>
      <c r="D18" s="73">
        <v>0</v>
      </c>
      <c r="E18" s="91">
        <v>0</v>
      </c>
      <c r="F18" s="126">
        <v>0</v>
      </c>
      <c r="G18" s="73">
        <v>1</v>
      </c>
      <c r="H18" s="74">
        <v>1</v>
      </c>
      <c r="I18" s="124">
        <v>1</v>
      </c>
      <c r="J18" s="1"/>
      <c r="K18" s="133"/>
      <c r="L18" s="1"/>
      <c r="M18" s="25"/>
      <c r="N18" s="113"/>
      <c r="O18" s="113"/>
      <c r="P18" s="113"/>
      <c r="Q18" s="25"/>
    </row>
    <row r="19" spans="2:17" s="7" customFormat="1" ht="12.75">
      <c r="B19" s="89" t="s">
        <v>222</v>
      </c>
      <c r="C19" s="90">
        <v>1</v>
      </c>
      <c r="D19" s="73">
        <v>0</v>
      </c>
      <c r="E19" s="91">
        <v>1</v>
      </c>
      <c r="F19" s="126">
        <v>0</v>
      </c>
      <c r="G19" s="73">
        <v>0</v>
      </c>
      <c r="H19" s="74">
        <v>0</v>
      </c>
      <c r="I19" s="124">
        <v>1</v>
      </c>
      <c r="J19" s="1"/>
      <c r="K19" s="133">
        <f t="shared" si="0"/>
        <v>0</v>
      </c>
      <c r="L19" s="1"/>
      <c r="M19" s="25"/>
      <c r="N19" s="113"/>
      <c r="O19" s="113"/>
      <c r="P19" s="113"/>
      <c r="Q19" s="25"/>
    </row>
    <row r="20" spans="2:17" s="7" customFormat="1" ht="12.75">
      <c r="B20" s="89" t="s">
        <v>3</v>
      </c>
      <c r="C20" s="90">
        <v>1</v>
      </c>
      <c r="D20" s="73">
        <v>1</v>
      </c>
      <c r="E20" s="91">
        <v>2</v>
      </c>
      <c r="F20" s="126">
        <v>0</v>
      </c>
      <c r="G20" s="73">
        <v>0</v>
      </c>
      <c r="H20" s="74">
        <v>0</v>
      </c>
      <c r="I20" s="124">
        <v>2</v>
      </c>
      <c r="J20" s="1"/>
      <c r="K20" s="133">
        <f t="shared" si="0"/>
        <v>0</v>
      </c>
      <c r="L20" s="1"/>
      <c r="M20" s="25"/>
      <c r="N20" s="113"/>
      <c r="O20" s="113"/>
      <c r="P20" s="113"/>
      <c r="Q20" s="25"/>
    </row>
    <row r="21" spans="2:17" s="7" customFormat="1" ht="12.75">
      <c r="B21" s="89" t="s">
        <v>36</v>
      </c>
      <c r="C21" s="90">
        <v>5</v>
      </c>
      <c r="D21" s="73">
        <v>1</v>
      </c>
      <c r="E21" s="91">
        <v>6</v>
      </c>
      <c r="F21" s="126">
        <v>0</v>
      </c>
      <c r="G21" s="73">
        <v>1</v>
      </c>
      <c r="H21" s="74">
        <v>1</v>
      </c>
      <c r="I21" s="124">
        <v>7</v>
      </c>
      <c r="J21" s="1"/>
      <c r="K21" s="133">
        <f t="shared" si="0"/>
        <v>0</v>
      </c>
      <c r="L21" s="1"/>
      <c r="M21" s="25"/>
      <c r="N21" s="113"/>
      <c r="O21" s="113"/>
      <c r="P21" s="113"/>
      <c r="Q21" s="25"/>
    </row>
    <row r="22" spans="2:17" s="7" customFormat="1" ht="12.75">
      <c r="B22" s="89" t="s">
        <v>11</v>
      </c>
      <c r="C22" s="90">
        <v>1</v>
      </c>
      <c r="D22" s="73">
        <v>0</v>
      </c>
      <c r="E22" s="91">
        <v>1</v>
      </c>
      <c r="F22" s="126">
        <v>0</v>
      </c>
      <c r="G22" s="73">
        <v>0</v>
      </c>
      <c r="H22" s="74">
        <v>0</v>
      </c>
      <c r="I22" s="124">
        <v>1</v>
      </c>
      <c r="J22" s="1"/>
      <c r="K22" s="133">
        <f t="shared" si="0"/>
        <v>0</v>
      </c>
      <c r="L22" s="1"/>
      <c r="M22" s="25"/>
      <c r="N22" s="113"/>
      <c r="O22" s="113"/>
      <c r="P22" s="113"/>
      <c r="Q22" s="25"/>
    </row>
    <row r="23" spans="2:17" s="7" customFormat="1" ht="12.75">
      <c r="B23" s="89" t="s">
        <v>21</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4</v>
      </c>
      <c r="C24" s="90">
        <v>2</v>
      </c>
      <c r="D24" s="73">
        <v>1</v>
      </c>
      <c r="E24" s="91">
        <v>3</v>
      </c>
      <c r="F24" s="126">
        <v>1</v>
      </c>
      <c r="G24" s="73">
        <v>0</v>
      </c>
      <c r="H24" s="74">
        <v>1</v>
      </c>
      <c r="I24" s="124">
        <v>4</v>
      </c>
      <c r="J24" s="1"/>
      <c r="K24" s="133">
        <f t="shared" si="0"/>
        <v>0</v>
      </c>
      <c r="L24" s="1"/>
      <c r="M24" s="25"/>
      <c r="N24" s="113"/>
      <c r="O24" s="113"/>
      <c r="P24" s="113"/>
      <c r="Q24" s="25"/>
    </row>
    <row r="25" spans="2:17" s="7" customFormat="1" ht="12.75">
      <c r="B25" s="89" t="s">
        <v>108</v>
      </c>
      <c r="C25" s="90">
        <v>1</v>
      </c>
      <c r="D25" s="73">
        <v>0</v>
      </c>
      <c r="E25" s="91">
        <v>1</v>
      </c>
      <c r="F25" s="126">
        <v>0</v>
      </c>
      <c r="G25" s="73">
        <v>0</v>
      </c>
      <c r="H25" s="74">
        <v>0</v>
      </c>
      <c r="I25" s="124">
        <v>1</v>
      </c>
      <c r="J25" s="1"/>
      <c r="K25" s="133">
        <f t="shared" si="0"/>
        <v>0</v>
      </c>
      <c r="L25" s="1"/>
      <c r="M25" s="25"/>
      <c r="N25" s="113"/>
      <c r="O25" s="113"/>
      <c r="P25" s="113"/>
      <c r="Q25" s="25"/>
    </row>
    <row r="26" spans="2:17" s="7" customFormat="1" ht="12.75">
      <c r="B26" s="89" t="s">
        <v>46</v>
      </c>
      <c r="C26" s="90">
        <v>2</v>
      </c>
      <c r="D26" s="73">
        <v>0</v>
      </c>
      <c r="E26" s="91">
        <v>2</v>
      </c>
      <c r="F26" s="126">
        <v>0</v>
      </c>
      <c r="G26" s="73">
        <v>0</v>
      </c>
      <c r="H26" s="74">
        <v>0</v>
      </c>
      <c r="I26" s="124">
        <v>2</v>
      </c>
      <c r="J26" s="1"/>
      <c r="K26" s="133">
        <f t="shared" si="0"/>
        <v>0</v>
      </c>
      <c r="L26" s="1"/>
      <c r="M26" s="25"/>
      <c r="N26" s="113"/>
      <c r="O26" s="113"/>
      <c r="P26" s="113"/>
      <c r="Q26" s="25"/>
    </row>
    <row r="27" spans="2:17" s="7" customFormat="1" ht="12.75">
      <c r="B27" s="89" t="s">
        <v>5</v>
      </c>
      <c r="C27" s="90">
        <v>8</v>
      </c>
      <c r="D27" s="73">
        <v>1</v>
      </c>
      <c r="E27" s="91">
        <v>9</v>
      </c>
      <c r="F27" s="126">
        <v>0</v>
      </c>
      <c r="G27" s="73">
        <v>0</v>
      </c>
      <c r="H27" s="74">
        <v>0</v>
      </c>
      <c r="I27" s="124">
        <v>9</v>
      </c>
      <c r="J27" s="1"/>
      <c r="K27" s="133">
        <f t="shared" si="0"/>
        <v>0</v>
      </c>
      <c r="L27" s="1"/>
      <c r="M27" s="25"/>
      <c r="N27" s="113"/>
      <c r="O27" s="113"/>
      <c r="P27" s="113"/>
      <c r="Q27" s="25"/>
    </row>
    <row r="28" spans="2:17" s="7" customFormat="1" ht="12.75">
      <c r="B28" s="89" t="s">
        <v>47</v>
      </c>
      <c r="C28" s="90">
        <v>1</v>
      </c>
      <c r="D28" s="73">
        <v>2</v>
      </c>
      <c r="E28" s="91">
        <v>3</v>
      </c>
      <c r="F28" s="126">
        <v>2</v>
      </c>
      <c r="G28" s="73">
        <v>1</v>
      </c>
      <c r="H28" s="74">
        <v>3</v>
      </c>
      <c r="I28" s="124">
        <v>6</v>
      </c>
      <c r="J28" s="1"/>
      <c r="K28" s="133">
        <f t="shared" si="0"/>
        <v>0</v>
      </c>
      <c r="L28" s="1"/>
      <c r="M28" s="25"/>
      <c r="N28" s="113"/>
      <c r="O28" s="113"/>
      <c r="P28" s="113"/>
      <c r="Q28" s="25"/>
    </row>
    <row r="29" spans="2:17" s="7" customFormat="1" ht="12.75">
      <c r="B29" s="89" t="s">
        <v>19</v>
      </c>
      <c r="C29" s="90">
        <v>2</v>
      </c>
      <c r="D29" s="73">
        <v>1</v>
      </c>
      <c r="E29" s="91">
        <v>3</v>
      </c>
      <c r="F29" s="126">
        <v>0</v>
      </c>
      <c r="G29" s="73">
        <v>0</v>
      </c>
      <c r="H29" s="74">
        <v>0</v>
      </c>
      <c r="I29" s="124">
        <v>3</v>
      </c>
      <c r="J29" s="1"/>
      <c r="K29" s="133">
        <f t="shared" si="0"/>
        <v>0</v>
      </c>
      <c r="L29" s="1"/>
      <c r="M29" s="25"/>
      <c r="N29" s="113"/>
      <c r="O29" s="113"/>
      <c r="P29" s="113"/>
      <c r="Q29" s="25"/>
    </row>
    <row r="30" spans="2:17" s="7" customFormat="1" ht="12.75">
      <c r="B30" s="77" t="s">
        <v>29</v>
      </c>
      <c r="C30" s="93">
        <v>47</v>
      </c>
      <c r="D30" s="78">
        <v>16</v>
      </c>
      <c r="E30" s="78">
        <v>63</v>
      </c>
      <c r="F30" s="78">
        <v>13</v>
      </c>
      <c r="G30" s="78">
        <v>9</v>
      </c>
      <c r="H30" s="78">
        <v>22</v>
      </c>
      <c r="I30" s="78">
        <v>85</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87</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3</v>
      </c>
      <c r="P43" s="146">
        <v>1</v>
      </c>
      <c r="Q43" s="25"/>
    </row>
    <row r="44" spans="1:17" s="7" customFormat="1" ht="12.75">
      <c r="A44" s="8"/>
      <c r="B44" s="2"/>
      <c r="C44" s="1"/>
      <c r="D44" s="2"/>
      <c r="E44" s="14"/>
      <c r="F44" s="1"/>
      <c r="G44" s="5"/>
      <c r="H44" s="1"/>
      <c r="I44" s="1"/>
      <c r="J44" s="1"/>
      <c r="K44" s="1"/>
      <c r="L44" s="1"/>
      <c r="M44" s="26"/>
      <c r="N44">
        <v>1</v>
      </c>
      <c r="O44" s="146">
        <v>1</v>
      </c>
      <c r="P44" s="146">
        <v>1</v>
      </c>
      <c r="Q44" s="25"/>
    </row>
    <row r="45" spans="2:17" s="8" customFormat="1" ht="12.75">
      <c r="B45" s="2"/>
      <c r="C45" s="1"/>
      <c r="D45" s="2"/>
      <c r="E45" s="14"/>
      <c r="F45" s="1"/>
      <c r="G45" s="5"/>
      <c r="H45" s="1"/>
      <c r="I45" s="1"/>
      <c r="J45" s="1"/>
      <c r="K45" s="1"/>
      <c r="L45" s="1"/>
      <c r="M45" s="26"/>
      <c r="N45">
        <v>2</v>
      </c>
      <c r="O45" s="146">
        <v>1</v>
      </c>
      <c r="P45" s="146">
        <v>0</v>
      </c>
      <c r="Q45" s="26"/>
    </row>
    <row r="46" spans="2:17" s="8" customFormat="1" ht="12.75">
      <c r="B46" s="2"/>
      <c r="C46" s="1"/>
      <c r="D46" s="2"/>
      <c r="E46" s="14"/>
      <c r="F46" s="1"/>
      <c r="G46" s="5"/>
      <c r="H46" s="1"/>
      <c r="I46" s="1"/>
      <c r="J46" s="1"/>
      <c r="K46" s="1"/>
      <c r="L46" s="1"/>
      <c r="M46" s="26"/>
      <c r="N46">
        <v>3</v>
      </c>
      <c r="O46" s="146">
        <v>2</v>
      </c>
      <c r="P46" s="146">
        <v>0</v>
      </c>
      <c r="Q46" s="26"/>
    </row>
    <row r="47" spans="1:17" s="8" customFormat="1" ht="12.75">
      <c r="A47" s="1"/>
      <c r="B47" s="2"/>
      <c r="C47" s="1"/>
      <c r="D47" s="2"/>
      <c r="E47" s="14"/>
      <c r="F47" s="1"/>
      <c r="G47" s="5"/>
      <c r="H47" s="1"/>
      <c r="I47" s="1"/>
      <c r="J47" s="1"/>
      <c r="K47" s="1"/>
      <c r="L47" s="1"/>
      <c r="M47" s="26"/>
      <c r="N47">
        <v>4</v>
      </c>
      <c r="O47" s="146">
        <v>1</v>
      </c>
      <c r="P47" s="146">
        <v>2</v>
      </c>
      <c r="Q47" s="26"/>
    </row>
    <row r="48" spans="1:17" s="8" customFormat="1" ht="12.75">
      <c r="A48" s="1"/>
      <c r="B48" s="2"/>
      <c r="C48" s="1"/>
      <c r="D48" s="2"/>
      <c r="E48" s="14"/>
      <c r="F48" s="1"/>
      <c r="G48" s="5"/>
      <c r="H48" s="1"/>
      <c r="I48" s="1"/>
      <c r="J48" s="1"/>
      <c r="K48" s="1"/>
      <c r="L48" s="1"/>
      <c r="M48" s="26"/>
      <c r="N48">
        <v>5</v>
      </c>
      <c r="O48" s="146">
        <v>2</v>
      </c>
      <c r="P48" s="146">
        <v>1</v>
      </c>
      <c r="Q48" s="26"/>
    </row>
    <row r="49" spans="1:17" s="8" customFormat="1" ht="12.75">
      <c r="A49" s="1"/>
      <c r="B49" s="2"/>
      <c r="C49" s="1"/>
      <c r="D49" s="2"/>
      <c r="E49" s="14"/>
      <c r="F49" s="1"/>
      <c r="G49" s="5"/>
      <c r="H49" s="1"/>
      <c r="I49" s="1"/>
      <c r="J49" s="1"/>
      <c r="K49" s="1"/>
      <c r="L49" s="1"/>
      <c r="M49" s="26"/>
      <c r="N49">
        <v>6</v>
      </c>
      <c r="O49" s="146">
        <v>0</v>
      </c>
      <c r="P49" s="146">
        <v>0</v>
      </c>
      <c r="Q49" s="26"/>
    </row>
    <row r="50" spans="1:17" s="8" customFormat="1" ht="12.75">
      <c r="A50" s="1"/>
      <c r="B50" s="2"/>
      <c r="C50" s="1"/>
      <c r="D50" s="2"/>
      <c r="E50" s="14"/>
      <c r="F50" s="1"/>
      <c r="G50" s="5"/>
      <c r="H50" s="1"/>
      <c r="I50" s="1"/>
      <c r="J50" s="1"/>
      <c r="K50" s="1"/>
      <c r="L50" s="1"/>
      <c r="M50" s="26"/>
      <c r="N50">
        <v>7</v>
      </c>
      <c r="O50" s="146">
        <v>1</v>
      </c>
      <c r="P50" s="146">
        <v>1</v>
      </c>
      <c r="Q50" s="26"/>
    </row>
    <row r="51" spans="1:17" s="8" customFormat="1" ht="12.75">
      <c r="A51" s="1"/>
      <c r="B51" s="2"/>
      <c r="C51" s="1"/>
      <c r="D51" s="2"/>
      <c r="E51" s="14"/>
      <c r="F51" s="1"/>
      <c r="G51" s="5"/>
      <c r="H51" s="1"/>
      <c r="I51" s="1"/>
      <c r="J51" s="1"/>
      <c r="K51" s="1"/>
      <c r="L51" s="1"/>
      <c r="M51" s="26"/>
      <c r="N51">
        <v>8</v>
      </c>
      <c r="O51" s="146">
        <v>1</v>
      </c>
      <c r="P51" s="146">
        <v>0</v>
      </c>
      <c r="Q51" s="26"/>
    </row>
    <row r="52" spans="1:17" s="8" customFormat="1" ht="12.75">
      <c r="A52" s="1"/>
      <c r="B52" s="2"/>
      <c r="C52" s="1"/>
      <c r="D52" s="2"/>
      <c r="E52" s="14"/>
      <c r="F52" s="1"/>
      <c r="G52" s="5"/>
      <c r="H52" s="1"/>
      <c r="I52" s="1"/>
      <c r="J52" s="1"/>
      <c r="K52" s="1"/>
      <c r="L52" s="1"/>
      <c r="M52" s="26"/>
      <c r="N52">
        <v>9</v>
      </c>
      <c r="O52" s="146">
        <v>0</v>
      </c>
      <c r="P52" s="146">
        <v>1</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0</v>
      </c>
      <c r="P55" s="146">
        <v>0</v>
      </c>
      <c r="Q55" s="26"/>
    </row>
    <row r="56" spans="1:17" s="8" customFormat="1" ht="12.75">
      <c r="A56" s="1"/>
      <c r="B56" s="2"/>
      <c r="C56" s="1"/>
      <c r="D56" s="2"/>
      <c r="E56" s="14"/>
      <c r="F56" s="1"/>
      <c r="G56" s="5"/>
      <c r="H56" s="1"/>
      <c r="I56" s="1"/>
      <c r="J56" s="1"/>
      <c r="K56" s="1"/>
      <c r="L56" s="1"/>
      <c r="M56" s="26"/>
      <c r="N56">
        <v>13</v>
      </c>
      <c r="O56" s="146">
        <v>0</v>
      </c>
      <c r="P56" s="146">
        <v>0</v>
      </c>
      <c r="Q56" s="26"/>
    </row>
    <row r="57" spans="1:17" s="8" customFormat="1" ht="12.75">
      <c r="A57" s="1"/>
      <c r="B57" s="2"/>
      <c r="C57" s="1"/>
      <c r="D57" s="2"/>
      <c r="E57" s="14"/>
      <c r="F57" s="1"/>
      <c r="G57" s="5"/>
      <c r="H57" s="1"/>
      <c r="I57" s="1"/>
      <c r="J57" s="1"/>
      <c r="K57" s="1"/>
      <c r="L57" s="1"/>
      <c r="M57" s="26"/>
      <c r="N57">
        <v>14</v>
      </c>
      <c r="O57" s="146">
        <v>0</v>
      </c>
      <c r="P57" s="146">
        <v>1</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1</v>
      </c>
      <c r="P59" s="146">
        <v>0</v>
      </c>
      <c r="Q59" s="26"/>
    </row>
    <row r="60" spans="1:17" s="8" customFormat="1" ht="12.75">
      <c r="A60" s="1"/>
      <c r="B60" s="2"/>
      <c r="C60" s="1"/>
      <c r="D60" s="2"/>
      <c r="E60" s="14"/>
      <c r="F60" s="1"/>
      <c r="G60" s="5"/>
      <c r="H60" s="1"/>
      <c r="I60" s="1"/>
      <c r="J60" s="1"/>
      <c r="K60" s="1"/>
      <c r="L60" s="1"/>
      <c r="M60" s="26"/>
      <c r="N60">
        <v>17</v>
      </c>
      <c r="O60" s="146">
        <v>0</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0</v>
      </c>
      <c r="P64" s="146">
        <v>0</v>
      </c>
      <c r="Q64" s="26"/>
    </row>
    <row r="65" spans="1:17" s="8" customFormat="1" ht="12.75">
      <c r="A65" s="1"/>
      <c r="B65" s="2"/>
      <c r="C65" s="1"/>
      <c r="D65" s="2"/>
      <c r="E65" s="14"/>
      <c r="F65" s="1"/>
      <c r="G65" s="5"/>
      <c r="H65" s="1"/>
      <c r="I65" s="1"/>
      <c r="J65" s="1"/>
      <c r="K65" s="1"/>
      <c r="L65" s="1"/>
      <c r="M65" s="26"/>
      <c r="N65">
        <v>22</v>
      </c>
      <c r="O65" s="146">
        <v>1</v>
      </c>
      <c r="P65" s="146">
        <v>1</v>
      </c>
      <c r="Q65" s="26"/>
    </row>
    <row r="66" spans="1:17" s="8" customFormat="1" ht="12.75">
      <c r="A66" s="1"/>
      <c r="B66" s="2"/>
      <c r="C66" s="1"/>
      <c r="D66" s="2"/>
      <c r="E66" s="14"/>
      <c r="F66" s="1"/>
      <c r="G66" s="5"/>
      <c r="H66" s="1"/>
      <c r="I66" s="1"/>
      <c r="J66" s="1"/>
      <c r="K66" s="1"/>
      <c r="L66" s="1"/>
      <c r="M66" s="26"/>
      <c r="N66">
        <v>23</v>
      </c>
      <c r="O66" s="146">
        <v>0</v>
      </c>
      <c r="P66" s="146">
        <v>2</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2</v>
      </c>
      <c r="P68" s="146">
        <v>1</v>
      </c>
      <c r="Q68" s="26"/>
    </row>
    <row r="69" spans="1:17" s="8" customFormat="1" ht="12.75">
      <c r="A69" s="1"/>
      <c r="B69" s="2"/>
      <c r="C69" s="1"/>
      <c r="D69" s="2"/>
      <c r="E69" s="14"/>
      <c r="F69" s="1"/>
      <c r="G69" s="5"/>
      <c r="H69" s="1"/>
      <c r="I69" s="1"/>
      <c r="J69" s="1"/>
      <c r="K69" s="1"/>
      <c r="L69" s="1"/>
      <c r="M69" s="26"/>
      <c r="N69">
        <v>26</v>
      </c>
      <c r="O69" s="146">
        <v>3</v>
      </c>
      <c r="P69" s="146">
        <v>2</v>
      </c>
      <c r="Q69" s="26"/>
    </row>
    <row r="70" spans="1:17" s="8" customFormat="1" ht="12.75">
      <c r="A70" s="1"/>
      <c r="B70" s="2"/>
      <c r="C70" s="1"/>
      <c r="D70" s="2"/>
      <c r="E70" s="14"/>
      <c r="F70" s="1"/>
      <c r="G70" s="5"/>
      <c r="H70" s="1"/>
      <c r="I70" s="1"/>
      <c r="J70" s="1"/>
      <c r="K70" s="1"/>
      <c r="L70" s="1"/>
      <c r="M70" s="26"/>
      <c r="N70">
        <v>27</v>
      </c>
      <c r="O70" s="146">
        <v>2</v>
      </c>
      <c r="P70" s="146">
        <v>0</v>
      </c>
      <c r="Q70" s="26"/>
    </row>
    <row r="71" spans="1:17" s="8" customFormat="1" ht="12.75">
      <c r="A71" s="1"/>
      <c r="B71" s="2"/>
      <c r="C71" s="1"/>
      <c r="D71" s="2"/>
      <c r="E71" s="14"/>
      <c r="F71" s="1"/>
      <c r="G71" s="5"/>
      <c r="H71" s="1"/>
      <c r="I71" s="1"/>
      <c r="J71" s="1"/>
      <c r="K71" s="1"/>
      <c r="L71" s="1"/>
      <c r="M71" s="26"/>
      <c r="N71">
        <v>28</v>
      </c>
      <c r="O71" s="146">
        <v>2</v>
      </c>
      <c r="P71" s="146">
        <v>2</v>
      </c>
      <c r="Q71" s="26"/>
    </row>
    <row r="72" spans="1:17" s="8" customFormat="1" ht="12.75">
      <c r="A72" s="1"/>
      <c r="B72" s="2"/>
      <c r="C72" s="1"/>
      <c r="D72" s="2"/>
      <c r="E72" s="14"/>
      <c r="F72" s="1"/>
      <c r="G72" s="5"/>
      <c r="H72" s="1"/>
      <c r="I72" s="1"/>
      <c r="J72" s="1"/>
      <c r="K72" s="1"/>
      <c r="L72" s="1"/>
      <c r="M72" s="26"/>
      <c r="N72">
        <v>29</v>
      </c>
      <c r="O72" s="146">
        <v>2</v>
      </c>
      <c r="P72" s="146">
        <v>1</v>
      </c>
      <c r="Q72" s="26"/>
    </row>
    <row r="73" spans="1:17" s="8" customFormat="1" ht="12.75">
      <c r="A73" s="1"/>
      <c r="B73" s="2"/>
      <c r="C73" s="1"/>
      <c r="D73" s="2"/>
      <c r="E73" s="14"/>
      <c r="F73" s="1"/>
      <c r="G73" s="5"/>
      <c r="H73" s="1"/>
      <c r="I73" s="1"/>
      <c r="J73" s="1"/>
      <c r="K73" s="1"/>
      <c r="L73" s="1"/>
      <c r="M73" s="27"/>
      <c r="N73">
        <v>30</v>
      </c>
      <c r="O73" s="146">
        <v>5</v>
      </c>
      <c r="P73" s="146">
        <v>2</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5</v>
      </c>
      <c r="P75" s="146">
        <v>0</v>
      </c>
      <c r="Q75" s="26"/>
    </row>
    <row r="76" spans="1:17" s="8" customFormat="1" ht="12.75">
      <c r="A76" s="1"/>
      <c r="B76" s="2"/>
      <c r="C76" s="1"/>
      <c r="D76" s="2"/>
      <c r="E76" s="14"/>
      <c r="F76" s="1"/>
      <c r="G76" s="5"/>
      <c r="H76" s="1"/>
      <c r="I76" s="1"/>
      <c r="J76" s="1"/>
      <c r="K76" s="1"/>
      <c r="L76" s="1"/>
      <c r="M76" s="27"/>
      <c r="N76">
        <v>33</v>
      </c>
      <c r="O76" s="146">
        <v>0</v>
      </c>
      <c r="P76" s="146">
        <v>1</v>
      </c>
      <c r="Q76" s="26"/>
    </row>
    <row r="77" spans="1:17" s="8" customFormat="1" ht="12.75">
      <c r="A77" s="1"/>
      <c r="B77" s="2"/>
      <c r="C77" s="1"/>
      <c r="D77" s="2"/>
      <c r="E77" s="14"/>
      <c r="F77" s="1"/>
      <c r="G77" s="5"/>
      <c r="H77" s="1"/>
      <c r="I77" s="1"/>
      <c r="J77" s="1"/>
      <c r="K77" s="1"/>
      <c r="L77" s="1"/>
      <c r="M77" s="27"/>
      <c r="N77">
        <v>34</v>
      </c>
      <c r="O77" s="146">
        <v>1</v>
      </c>
      <c r="P77" s="146">
        <v>0</v>
      </c>
      <c r="Q77" s="26"/>
    </row>
    <row r="78" spans="1:17" s="8" customFormat="1" ht="12.75">
      <c r="A78" s="1"/>
      <c r="B78" s="2"/>
      <c r="C78" s="1"/>
      <c r="D78" s="2"/>
      <c r="E78" s="14"/>
      <c r="F78" s="1"/>
      <c r="G78" s="5"/>
      <c r="H78" s="1"/>
      <c r="I78" s="1"/>
      <c r="J78" s="1"/>
      <c r="K78" s="1"/>
      <c r="L78" s="1"/>
      <c r="M78" s="27"/>
      <c r="N78">
        <v>35</v>
      </c>
      <c r="O78" s="146">
        <v>3</v>
      </c>
      <c r="P78" s="146">
        <v>1</v>
      </c>
      <c r="Q78" s="26"/>
    </row>
    <row r="79" spans="1:17" s="8" customFormat="1" ht="12.75">
      <c r="A79" s="1"/>
      <c r="B79" s="2"/>
      <c r="C79" s="1"/>
      <c r="D79" s="2"/>
      <c r="E79" s="14"/>
      <c r="F79" s="1"/>
      <c r="G79" s="5"/>
      <c r="H79" s="1"/>
      <c r="I79" s="1"/>
      <c r="J79" s="1"/>
      <c r="K79" s="1"/>
      <c r="L79" s="1"/>
      <c r="M79" s="27"/>
      <c r="N79">
        <v>36</v>
      </c>
      <c r="O79" s="146">
        <v>1</v>
      </c>
      <c r="P79" s="146">
        <v>0</v>
      </c>
      <c r="Q79" s="26"/>
    </row>
    <row r="80" spans="1:17" s="8" customFormat="1" ht="12.75">
      <c r="A80" s="1"/>
      <c r="B80" s="2"/>
      <c r="C80" s="1"/>
      <c r="D80" s="2"/>
      <c r="E80" s="14"/>
      <c r="F80" s="1"/>
      <c r="G80" s="5"/>
      <c r="H80" s="1"/>
      <c r="I80" s="1"/>
      <c r="J80" s="1"/>
      <c r="K80" s="1"/>
      <c r="L80" s="1"/>
      <c r="M80" s="27"/>
      <c r="N80">
        <v>37</v>
      </c>
      <c r="O80" s="146">
        <v>1</v>
      </c>
      <c r="P80" s="146">
        <v>0</v>
      </c>
      <c r="Q80" s="26"/>
    </row>
    <row r="81" spans="1:17" s="8" customFormat="1" ht="12.75">
      <c r="A81" s="1"/>
      <c r="B81" s="2"/>
      <c r="C81" s="1"/>
      <c r="D81" s="2"/>
      <c r="E81" s="14"/>
      <c r="F81" s="1"/>
      <c r="G81" s="5"/>
      <c r="H81" s="1"/>
      <c r="I81" s="1"/>
      <c r="J81" s="1"/>
      <c r="K81" s="1"/>
      <c r="L81" s="1"/>
      <c r="M81" s="27"/>
      <c r="N81">
        <v>38</v>
      </c>
      <c r="O81" s="146">
        <v>2</v>
      </c>
      <c r="P81" s="146">
        <v>0</v>
      </c>
      <c r="Q81" s="26"/>
    </row>
    <row r="82" spans="1:17" s="8" customFormat="1" ht="12.75">
      <c r="A82" s="1"/>
      <c r="B82" s="2"/>
      <c r="C82" s="1"/>
      <c r="D82" s="2"/>
      <c r="E82" s="14"/>
      <c r="F82" s="1"/>
      <c r="G82" s="5"/>
      <c r="H82" s="1"/>
      <c r="I82" s="1"/>
      <c r="J82" s="1"/>
      <c r="K82" s="1"/>
      <c r="L82" s="1"/>
      <c r="M82" s="27"/>
      <c r="N82">
        <v>39</v>
      </c>
      <c r="O82" s="146">
        <v>3</v>
      </c>
      <c r="P82" s="146">
        <v>1</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2</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0</v>
      </c>
      <c r="Q86" s="26"/>
    </row>
    <row r="87" spans="1:17" s="8" customFormat="1" ht="12.75">
      <c r="A87" s="1"/>
      <c r="B87" s="2"/>
      <c r="C87" s="1"/>
      <c r="D87" s="2"/>
      <c r="E87" s="14"/>
      <c r="F87" s="1"/>
      <c r="G87" s="5"/>
      <c r="H87" s="1"/>
      <c r="I87" s="1"/>
      <c r="J87" s="1"/>
      <c r="K87" s="1"/>
      <c r="L87" s="1"/>
      <c r="M87" s="27"/>
      <c r="N87">
        <v>44</v>
      </c>
      <c r="O87" s="146">
        <v>0</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1</v>
      </c>
      <c r="P90" s="146">
        <v>0</v>
      </c>
      <c r="Q90" s="26"/>
    </row>
    <row r="91" spans="13:16" ht="12.75">
      <c r="M91" s="27"/>
      <c r="N91">
        <v>48</v>
      </c>
      <c r="O91" s="146">
        <v>0</v>
      </c>
      <c r="P91" s="146">
        <v>0</v>
      </c>
    </row>
    <row r="92" spans="13:16" ht="12.75">
      <c r="M92" s="27"/>
      <c r="N92">
        <v>49</v>
      </c>
      <c r="O92" s="146">
        <v>1</v>
      </c>
      <c r="P92" s="146">
        <v>0</v>
      </c>
    </row>
    <row r="93" spans="14:16" ht="12.75">
      <c r="N93">
        <v>50</v>
      </c>
      <c r="O93" s="146">
        <v>1</v>
      </c>
      <c r="P93" s="146">
        <v>1</v>
      </c>
    </row>
    <row r="94" spans="14:16" ht="12.75">
      <c r="N94">
        <v>51</v>
      </c>
      <c r="O94" s="146">
        <v>0</v>
      </c>
      <c r="P94" s="146">
        <v>0</v>
      </c>
    </row>
    <row r="95" spans="14:16" ht="12.75">
      <c r="N95">
        <v>52</v>
      </c>
      <c r="O95" s="146">
        <v>0</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0</v>
      </c>
      <c r="P99" s="146">
        <v>0</v>
      </c>
    </row>
    <row r="100" spans="14:16" ht="12.75">
      <c r="N100">
        <v>57</v>
      </c>
      <c r="O100" s="146">
        <v>0</v>
      </c>
      <c r="P100" s="146">
        <v>0</v>
      </c>
    </row>
    <row r="101" spans="14:16" ht="12.75">
      <c r="N101">
        <v>58</v>
      </c>
      <c r="O101" s="146">
        <v>0</v>
      </c>
      <c r="P101" s="146">
        <v>0</v>
      </c>
    </row>
    <row r="102" spans="14:16" ht="12.75">
      <c r="N102">
        <v>59</v>
      </c>
      <c r="O102" s="146">
        <v>0</v>
      </c>
      <c r="P102" s="146">
        <v>0</v>
      </c>
    </row>
    <row r="103" spans="14:16" ht="12.75">
      <c r="N103">
        <v>60</v>
      </c>
      <c r="O103" s="146">
        <v>0</v>
      </c>
      <c r="P103" s="146">
        <v>1</v>
      </c>
    </row>
    <row r="104" spans="14:16" ht="12.75">
      <c r="N104">
        <v>61</v>
      </c>
      <c r="O104" s="146">
        <v>1</v>
      </c>
      <c r="P104" s="146">
        <v>0</v>
      </c>
    </row>
    <row r="105" spans="14:16" ht="12.75">
      <c r="N105">
        <v>62</v>
      </c>
      <c r="O105" s="146">
        <v>0</v>
      </c>
      <c r="P105" s="146">
        <v>0</v>
      </c>
    </row>
    <row r="106" spans="14:16" ht="12.75">
      <c r="N106">
        <v>63</v>
      </c>
      <c r="O106" s="146">
        <v>0</v>
      </c>
      <c r="P106" s="146">
        <v>0</v>
      </c>
    </row>
    <row r="107" spans="14:16" ht="12.75">
      <c r="N107">
        <v>64</v>
      </c>
      <c r="O107" s="146">
        <v>1</v>
      </c>
      <c r="P107" s="146">
        <v>1</v>
      </c>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P19" sqref="P19"/>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63" t="s">
        <v>72</v>
      </c>
      <c r="B1" s="464"/>
      <c r="C1" s="464"/>
      <c r="D1" s="464"/>
      <c r="E1" s="464"/>
      <c r="F1" s="464"/>
      <c r="G1" s="464"/>
      <c r="H1" s="464"/>
      <c r="I1" s="464"/>
      <c r="J1" s="464"/>
      <c r="K1" s="464"/>
      <c r="L1" s="464"/>
      <c r="M1" s="465"/>
    </row>
    <row r="2" spans="1:13" s="33" customFormat="1" ht="14.25" customHeight="1">
      <c r="A2" s="466" t="str">
        <f>LOWER(Nastavení!B1)</f>
        <v>srpen 2009</v>
      </c>
      <c r="B2" s="467"/>
      <c r="C2" s="467"/>
      <c r="D2" s="467"/>
      <c r="E2" s="467"/>
      <c r="F2" s="467"/>
      <c r="G2" s="467"/>
      <c r="H2" s="467"/>
      <c r="I2" s="467"/>
      <c r="J2" s="467"/>
      <c r="K2" s="467"/>
      <c r="L2" s="467"/>
      <c r="M2" s="468"/>
    </row>
    <row r="3" spans="1:13" s="33" customFormat="1" ht="15.75" customHeight="1">
      <c r="A3" s="463" t="s">
        <v>73</v>
      </c>
      <c r="B3" s="464"/>
      <c r="C3" s="464"/>
      <c r="D3" s="464"/>
      <c r="E3" s="464"/>
      <c r="F3" s="464"/>
      <c r="G3" s="464"/>
      <c r="H3" s="464"/>
      <c r="I3" s="464"/>
      <c r="J3" s="464"/>
      <c r="K3" s="464"/>
      <c r="L3" s="464"/>
      <c r="M3" s="465"/>
    </row>
    <row r="4" spans="1:14" s="171" customFormat="1" ht="10.5">
      <c r="A4" s="168"/>
      <c r="B4" s="169"/>
      <c r="C4" s="169"/>
      <c r="D4" s="169"/>
      <c r="E4" s="169"/>
      <c r="F4" s="181" t="s">
        <v>142</v>
      </c>
      <c r="G4" s="170"/>
      <c r="H4" s="170"/>
      <c r="I4" s="170"/>
      <c r="J4" s="170"/>
      <c r="K4" s="170"/>
      <c r="L4" s="170"/>
      <c r="N4" s="172"/>
    </row>
    <row r="5" spans="1:7" ht="12.75">
      <c r="A5" s="21" t="s">
        <v>35</v>
      </c>
      <c r="B5" s="469" t="s">
        <v>33</v>
      </c>
      <c r="C5" s="470"/>
      <c r="D5" s="469" t="s">
        <v>34</v>
      </c>
      <c r="E5" s="471"/>
      <c r="F5" s="475" t="s">
        <v>29</v>
      </c>
      <c r="G5" s="16"/>
    </row>
    <row r="6" spans="1:7" ht="12.75">
      <c r="A6" s="21" t="s">
        <v>65</v>
      </c>
      <c r="B6" s="150" t="s">
        <v>30</v>
      </c>
      <c r="C6" s="150" t="s">
        <v>31</v>
      </c>
      <c r="D6" s="150" t="s">
        <v>30</v>
      </c>
      <c r="E6" s="201" t="s">
        <v>31</v>
      </c>
      <c r="F6" s="476"/>
      <c r="G6" s="16"/>
    </row>
    <row r="7" spans="1:14" ht="12.75">
      <c r="A7" s="89" t="s">
        <v>217</v>
      </c>
      <c r="B7" s="90">
        <v>0</v>
      </c>
      <c r="C7" s="73">
        <v>0</v>
      </c>
      <c r="D7" s="73">
        <v>0</v>
      </c>
      <c r="E7" s="91">
        <v>0</v>
      </c>
      <c r="F7" s="92">
        <v>0</v>
      </c>
      <c r="G7" s="16"/>
      <c r="N7" s="115">
        <f>SUM(B7:E7)-F7</f>
        <v>0</v>
      </c>
    </row>
    <row r="8" spans="1:14" ht="12.75">
      <c r="A8" s="77" t="s">
        <v>29</v>
      </c>
      <c r="B8" s="83">
        <v>0</v>
      </c>
      <c r="C8" s="83">
        <v>0</v>
      </c>
      <c r="D8" s="83">
        <v>0</v>
      </c>
      <c r="E8" s="118">
        <v>0</v>
      </c>
      <c r="F8" s="83">
        <v>0</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2" t="s">
        <v>82</v>
      </c>
      <c r="B16" s="473"/>
      <c r="C16" s="473"/>
      <c r="D16" s="473"/>
      <c r="E16" s="473"/>
      <c r="F16" s="473"/>
      <c r="G16" s="473"/>
      <c r="H16" s="473"/>
      <c r="I16" s="473"/>
      <c r="J16" s="473"/>
      <c r="K16" s="473"/>
      <c r="L16" s="473"/>
      <c r="M16" s="474"/>
      <c r="N16" s="47"/>
    </row>
    <row r="17" spans="1:14" s="175" customFormat="1" ht="6.75" customHeight="1">
      <c r="A17" s="168"/>
      <c r="B17" s="169"/>
      <c r="C17" s="169"/>
      <c r="D17" s="169"/>
      <c r="E17" s="169"/>
      <c r="F17" s="169"/>
      <c r="G17" s="173"/>
      <c r="H17" s="173"/>
      <c r="I17" s="173"/>
      <c r="J17" s="173"/>
      <c r="K17" s="173"/>
      <c r="L17" s="173"/>
      <c r="M17" s="181" t="s">
        <v>143</v>
      </c>
      <c r="N17" s="174"/>
    </row>
    <row r="18" spans="1:20" s="222" customFormat="1" ht="12">
      <c r="A18" s="433" t="s">
        <v>0</v>
      </c>
      <c r="B18" s="428" t="str">
        <f>CONCATENATE("Počet účastníků řízení k ",DAY(Nastavení!B2),".",MONTH(Nastavení!B2),".",YEAR(Nastavení!B2),"*")</f>
        <v>Počet účastníků řízení k 1.8.2009*</v>
      </c>
      <c r="C18" s="428" t="s">
        <v>60</v>
      </c>
      <c r="D18" s="428" t="s">
        <v>93</v>
      </c>
      <c r="E18" s="430" t="s">
        <v>162</v>
      </c>
      <c r="F18" s="431"/>
      <c r="G18" s="431"/>
      <c r="H18" s="431"/>
      <c r="I18" s="431"/>
      <c r="J18" s="432"/>
      <c r="K18" s="428" t="s">
        <v>96</v>
      </c>
      <c r="L18" s="428" t="s">
        <v>97</v>
      </c>
      <c r="M18" s="428" t="str">
        <f>CONCATENATE("Počet účastníků řízení k ",DAY(Nastavení!B3),".",MONTH(Nastavení!B3),".",YEAR(Nastavení!B3),"*")</f>
        <v>Počet účastníků řízení k 31.8.2009*</v>
      </c>
      <c r="O18" s="175"/>
      <c r="P18" s="175"/>
      <c r="Q18" s="175"/>
      <c r="R18" s="175"/>
      <c r="S18" s="175"/>
      <c r="T18" s="175"/>
    </row>
    <row r="19" spans="1:20" s="222" customFormat="1" ht="75.75" customHeight="1">
      <c r="A19" s="434"/>
      <c r="B19" s="429"/>
      <c r="C19" s="429"/>
      <c r="D19" s="429"/>
      <c r="E19" s="221" t="s">
        <v>53</v>
      </c>
      <c r="F19" s="221" t="s">
        <v>84</v>
      </c>
      <c r="G19" s="221" t="s">
        <v>94</v>
      </c>
      <c r="H19" s="221" t="s">
        <v>68</v>
      </c>
      <c r="I19" s="221" t="s">
        <v>50</v>
      </c>
      <c r="J19" s="221" t="s">
        <v>95</v>
      </c>
      <c r="K19" s="429"/>
      <c r="L19" s="429"/>
      <c r="M19" s="462"/>
      <c r="O19" s="175"/>
      <c r="P19" s="175"/>
      <c r="Q19" s="175"/>
      <c r="R19" s="175"/>
      <c r="S19" s="175"/>
      <c r="T19" s="175"/>
    </row>
    <row r="20" spans="1:17" ht="12.75">
      <c r="A20" s="99" t="s">
        <v>5</v>
      </c>
      <c r="B20" s="95">
        <v>1</v>
      </c>
      <c r="C20" s="96">
        <v>0</v>
      </c>
      <c r="D20" s="96">
        <v>0</v>
      </c>
      <c r="E20" s="96">
        <v>0</v>
      </c>
      <c r="F20" s="96">
        <v>0</v>
      </c>
      <c r="G20" s="96">
        <v>0</v>
      </c>
      <c r="H20" s="96">
        <v>0</v>
      </c>
      <c r="I20" s="96">
        <v>0</v>
      </c>
      <c r="J20" s="96">
        <v>0</v>
      </c>
      <c r="K20" s="96">
        <v>1</v>
      </c>
      <c r="L20" s="96">
        <v>0</v>
      </c>
      <c r="M20" s="97">
        <v>0</v>
      </c>
      <c r="N20" s="115">
        <f aca="true" t="shared" si="0" ref="N20:N30">B20+C20+D20-K20-M20</f>
        <v>0</v>
      </c>
      <c r="P20" s="372"/>
      <c r="Q20" s="372"/>
    </row>
    <row r="21" spans="1:17" ht="12.75">
      <c r="A21" s="76" t="s">
        <v>6</v>
      </c>
      <c r="B21" s="101">
        <v>1</v>
      </c>
      <c r="C21" s="101">
        <v>0</v>
      </c>
      <c r="D21" s="101">
        <v>0</v>
      </c>
      <c r="E21" s="101">
        <v>0</v>
      </c>
      <c r="F21" s="101">
        <v>0</v>
      </c>
      <c r="G21" s="101">
        <v>0</v>
      </c>
      <c r="H21" s="101">
        <v>0</v>
      </c>
      <c r="I21" s="101">
        <v>0</v>
      </c>
      <c r="J21" s="101">
        <v>0</v>
      </c>
      <c r="K21" s="101">
        <v>1</v>
      </c>
      <c r="L21" s="101">
        <v>0</v>
      </c>
      <c r="M21" s="101">
        <v>0</v>
      </c>
      <c r="N21" s="115">
        <f t="shared" si="0"/>
        <v>0</v>
      </c>
      <c r="P21" s="372"/>
      <c r="Q21" s="372"/>
    </row>
    <row r="22" spans="1:17" ht="12.75">
      <c r="A22" s="87" t="s">
        <v>39</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2</v>
      </c>
      <c r="C23" s="75">
        <v>0</v>
      </c>
      <c r="D23" s="75">
        <v>0</v>
      </c>
      <c r="E23" s="75">
        <v>0</v>
      </c>
      <c r="F23" s="75">
        <v>0</v>
      </c>
      <c r="G23" s="75">
        <v>0</v>
      </c>
      <c r="H23" s="75">
        <v>0</v>
      </c>
      <c r="I23" s="75">
        <v>0</v>
      </c>
      <c r="J23" s="75">
        <v>0</v>
      </c>
      <c r="K23" s="75">
        <v>1</v>
      </c>
      <c r="L23" s="75">
        <v>0</v>
      </c>
      <c r="M23" s="100">
        <v>1</v>
      </c>
      <c r="N23" s="115"/>
      <c r="P23" s="372"/>
      <c r="Q23" s="372"/>
    </row>
    <row r="24" spans="1:17" ht="12.75">
      <c r="A24" s="89" t="s">
        <v>108</v>
      </c>
      <c r="B24" s="90">
        <v>1</v>
      </c>
      <c r="C24" s="73">
        <v>0</v>
      </c>
      <c r="D24" s="73">
        <v>0</v>
      </c>
      <c r="E24" s="73">
        <v>0</v>
      </c>
      <c r="F24" s="73">
        <v>0</v>
      </c>
      <c r="G24" s="73">
        <v>0</v>
      </c>
      <c r="H24" s="73">
        <v>0</v>
      </c>
      <c r="I24" s="73">
        <v>0</v>
      </c>
      <c r="J24" s="73">
        <v>0</v>
      </c>
      <c r="K24" s="73">
        <v>0</v>
      </c>
      <c r="L24" s="73">
        <v>0</v>
      </c>
      <c r="M24" s="98">
        <v>1</v>
      </c>
      <c r="N24" s="115">
        <f t="shared" si="0"/>
        <v>0</v>
      </c>
      <c r="P24" s="372"/>
      <c r="Q24" s="372"/>
    </row>
    <row r="25" spans="1:17" ht="12.75">
      <c r="A25" s="89" t="s">
        <v>19</v>
      </c>
      <c r="B25" s="90">
        <v>1</v>
      </c>
      <c r="C25" s="73">
        <v>0</v>
      </c>
      <c r="D25" s="73">
        <v>0</v>
      </c>
      <c r="E25" s="73">
        <v>0</v>
      </c>
      <c r="F25" s="73">
        <v>0</v>
      </c>
      <c r="G25" s="73">
        <v>0</v>
      </c>
      <c r="H25" s="73">
        <v>0</v>
      </c>
      <c r="I25" s="73">
        <v>0</v>
      </c>
      <c r="J25" s="73">
        <v>0</v>
      </c>
      <c r="K25" s="73">
        <v>0</v>
      </c>
      <c r="L25" s="73">
        <v>0</v>
      </c>
      <c r="M25" s="98">
        <v>1</v>
      </c>
      <c r="N25" s="115">
        <f t="shared" si="0"/>
        <v>0</v>
      </c>
      <c r="P25" s="372"/>
      <c r="Q25" s="372"/>
    </row>
    <row r="26" spans="1:17" ht="12.75">
      <c r="A26" s="76" t="s">
        <v>27</v>
      </c>
      <c r="B26" s="101">
        <v>5</v>
      </c>
      <c r="C26" s="101">
        <v>0</v>
      </c>
      <c r="D26" s="101">
        <v>0</v>
      </c>
      <c r="E26" s="101">
        <v>0</v>
      </c>
      <c r="F26" s="101">
        <v>0</v>
      </c>
      <c r="G26" s="101">
        <v>0</v>
      </c>
      <c r="H26" s="101">
        <v>0</v>
      </c>
      <c r="I26" s="101">
        <v>0</v>
      </c>
      <c r="J26" s="101">
        <v>0</v>
      </c>
      <c r="K26" s="101">
        <v>1</v>
      </c>
      <c r="L26" s="101">
        <v>0</v>
      </c>
      <c r="M26" s="101">
        <v>4</v>
      </c>
      <c r="N26" s="115">
        <f t="shared" si="0"/>
        <v>0</v>
      </c>
      <c r="P26" s="372"/>
      <c r="Q26" s="372"/>
    </row>
    <row r="27" spans="1:17" ht="12.75">
      <c r="A27" s="89" t="s">
        <v>111</v>
      </c>
      <c r="B27" s="90">
        <v>1</v>
      </c>
      <c r="C27" s="73">
        <v>0</v>
      </c>
      <c r="D27" s="73">
        <v>0</v>
      </c>
      <c r="E27" s="73">
        <v>0</v>
      </c>
      <c r="F27" s="73">
        <v>0</v>
      </c>
      <c r="G27" s="73">
        <v>0</v>
      </c>
      <c r="H27" s="73">
        <v>0</v>
      </c>
      <c r="I27" s="73">
        <v>0</v>
      </c>
      <c r="J27" s="73">
        <v>0</v>
      </c>
      <c r="K27" s="73">
        <v>0</v>
      </c>
      <c r="L27" s="73">
        <v>0</v>
      </c>
      <c r="M27" s="98">
        <v>1</v>
      </c>
      <c r="N27" s="115">
        <f t="shared" si="0"/>
        <v>0</v>
      </c>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10</v>
      </c>
      <c r="C30" s="103">
        <v>0</v>
      </c>
      <c r="D30" s="103">
        <v>0</v>
      </c>
      <c r="E30" s="103">
        <v>0</v>
      </c>
      <c r="F30" s="103">
        <v>0</v>
      </c>
      <c r="G30" s="103">
        <v>0</v>
      </c>
      <c r="H30" s="103">
        <v>0</v>
      </c>
      <c r="I30" s="103">
        <v>0</v>
      </c>
      <c r="J30" s="103">
        <v>0</v>
      </c>
      <c r="K30" s="103">
        <v>2</v>
      </c>
      <c r="L30" s="102">
        <v>0</v>
      </c>
      <c r="M30" s="102">
        <v>8</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59" t="s">
        <v>74</v>
      </c>
      <c r="B32" s="460"/>
      <c r="C32" s="460"/>
      <c r="D32" s="460"/>
      <c r="E32" s="460"/>
      <c r="F32" s="460"/>
      <c r="G32" s="460"/>
      <c r="H32" s="460"/>
      <c r="I32" s="460"/>
      <c r="J32" s="460"/>
      <c r="K32" s="460"/>
      <c r="L32" s="460"/>
      <c r="M32" s="461"/>
    </row>
    <row r="33" spans="1:13" ht="22.5" customHeight="1">
      <c r="A33" s="456" t="s">
        <v>75</v>
      </c>
      <c r="B33" s="457"/>
      <c r="C33" s="457"/>
      <c r="D33" s="457"/>
      <c r="E33" s="457"/>
      <c r="F33" s="457"/>
      <c r="G33" s="457"/>
      <c r="H33" s="457"/>
      <c r="I33" s="457"/>
      <c r="J33" s="457"/>
      <c r="K33" s="457"/>
      <c r="L33" s="457"/>
      <c r="M33" s="458"/>
    </row>
    <row r="34" spans="1:13" ht="24" customHeight="1">
      <c r="A34" s="456" t="s">
        <v>98</v>
      </c>
      <c r="B34" s="457"/>
      <c r="C34" s="457"/>
      <c r="D34" s="457"/>
      <c r="E34" s="457"/>
      <c r="F34" s="457"/>
      <c r="G34" s="457"/>
      <c r="H34" s="457"/>
      <c r="I34" s="457"/>
      <c r="J34" s="457"/>
      <c r="K34" s="457"/>
      <c r="L34" s="457"/>
      <c r="M34" s="458"/>
    </row>
    <row r="35" ht="4.5" customHeight="1"/>
  </sheetData>
  <sheetProtection/>
  <mergeCells count="18">
    <mergeCell ref="L18:L19"/>
    <mergeCell ref="A1:M1"/>
    <mergeCell ref="A2:M2"/>
    <mergeCell ref="B5:C5"/>
    <mergeCell ref="D5:E5"/>
    <mergeCell ref="A3:M3"/>
    <mergeCell ref="A16:M16"/>
    <mergeCell ref="F5:F6"/>
    <mergeCell ref="A33:M33"/>
    <mergeCell ref="A34:M34"/>
    <mergeCell ref="A32:M32"/>
    <mergeCell ref="A18:A19"/>
    <mergeCell ref="B18:B19"/>
    <mergeCell ref="C18:C19"/>
    <mergeCell ref="M18:M19"/>
    <mergeCell ref="D18:D19"/>
    <mergeCell ref="E18:J18"/>
    <mergeCell ref="K18:K19"/>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
      <selection activeCell="G15" sqref="G15"/>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140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77" t="s">
        <v>83</v>
      </c>
      <c r="B1" s="477"/>
      <c r="C1" s="477"/>
      <c r="D1" s="477"/>
      <c r="E1" s="477"/>
      <c r="F1" s="477"/>
      <c r="G1" s="477"/>
      <c r="H1" s="477"/>
      <c r="I1" s="477"/>
      <c r="J1" s="477"/>
      <c r="K1" s="477"/>
      <c r="L1" s="477"/>
      <c r="M1" s="477"/>
      <c r="N1" s="477"/>
      <c r="O1" s="477"/>
      <c r="P1" s="477"/>
      <c r="Q1" s="477"/>
      <c r="R1" s="477"/>
      <c r="S1" s="477"/>
      <c r="T1" s="477"/>
      <c r="U1" s="477"/>
      <c r="V1" s="477"/>
      <c r="Y1" s="141"/>
    </row>
    <row r="2" spans="1:25" s="25" customFormat="1" ht="15.75">
      <c r="A2" s="477" t="str">
        <f>CONCATENATE("červenec 1990 - ",LOWER(Nastavení!$B$1))</f>
        <v>červenec 1990 - srpen 2009</v>
      </c>
      <c r="B2" s="477"/>
      <c r="C2" s="477"/>
      <c r="D2" s="477"/>
      <c r="E2" s="477"/>
      <c r="F2" s="477"/>
      <c r="G2" s="477"/>
      <c r="H2" s="477"/>
      <c r="I2" s="477"/>
      <c r="J2" s="477"/>
      <c r="K2" s="477"/>
      <c r="L2" s="477"/>
      <c r="M2" s="477"/>
      <c r="N2" s="477"/>
      <c r="O2" s="477"/>
      <c r="P2" s="477"/>
      <c r="Q2" s="477"/>
      <c r="R2" s="477"/>
      <c r="S2" s="477"/>
      <c r="T2" s="477"/>
      <c r="U2" s="477"/>
      <c r="V2" s="477"/>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144</v>
      </c>
      <c r="Y3" s="177"/>
    </row>
    <row r="4" spans="1:46" s="54" customFormat="1" ht="42" customHeight="1">
      <c r="A4" s="327" t="s">
        <v>90</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166</v>
      </c>
      <c r="V4" s="352" t="s">
        <v>29</v>
      </c>
      <c r="W4" s="53"/>
      <c r="X4" s="226"/>
      <c r="Y4" s="227" t="s">
        <v>119</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SUM(B5:U5)</f>
        <v>7369</v>
      </c>
      <c r="W5" s="31"/>
      <c r="X5" s="228">
        <v>33055</v>
      </c>
      <c r="Y5" s="229">
        <f aca="true" t="shared" si="0"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aca="true" t="shared" si="1" ref="V6:V15">SUM(B6:U6)</f>
        <v>6088</v>
      </c>
      <c r="W6" s="31"/>
      <c r="X6" s="228">
        <v>33086</v>
      </c>
      <c r="Y6" s="229">
        <f t="shared" si="0"/>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113</v>
      </c>
      <c r="V7" s="336">
        <f t="shared" si="1"/>
        <v>7204</v>
      </c>
      <c r="W7" s="31"/>
      <c r="X7" s="228">
        <v>33117</v>
      </c>
      <c r="Y7" s="229">
        <f t="shared" si="0"/>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1"/>
        <v>7100</v>
      </c>
      <c r="W8" s="31"/>
      <c r="X8" s="228">
        <v>33147</v>
      </c>
      <c r="Y8" s="229">
        <f t="shared" si="0"/>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SUM(B9:U9)</f>
        <v>6589</v>
      </c>
      <c r="W9" s="31"/>
      <c r="X9" s="228">
        <v>33178</v>
      </c>
      <c r="Y9" s="229">
        <f t="shared" si="0"/>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SUM(B10:U10)</f>
        <v>6896</v>
      </c>
      <c r="W10" s="31"/>
      <c r="X10" s="228">
        <v>33208</v>
      </c>
      <c r="Y10" s="229">
        <f t="shared" si="0"/>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SUM(B11:U11)</f>
        <v>7018</v>
      </c>
      <c r="W11" s="31"/>
      <c r="X11" s="228">
        <v>33239</v>
      </c>
      <c r="Y11" s="229">
        <f t="shared" si="0"/>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SUM(B12:U12)</f>
        <v>7985</v>
      </c>
      <c r="W12" s="31"/>
      <c r="X12" s="228">
        <v>33270</v>
      </c>
      <c r="Y12" s="229">
        <f t="shared" si="0"/>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c r="V13" s="336">
        <f t="shared" si="1"/>
        <v>7654</v>
      </c>
      <c r="W13" s="31"/>
      <c r="X13" s="228">
        <v>33298</v>
      </c>
      <c r="Y13" s="229">
        <f t="shared" si="0"/>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c r="V14" s="336">
        <f t="shared" si="1"/>
        <v>8669</v>
      </c>
      <c r="W14" s="31"/>
      <c r="X14" s="228">
        <v>33329</v>
      </c>
      <c r="Y14" s="229">
        <f t="shared" si="0"/>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c r="V15" s="336">
        <f t="shared" si="1"/>
        <v>8235</v>
      </c>
      <c r="W15" s="31"/>
      <c r="X15" s="228">
        <v>33359</v>
      </c>
      <c r="Y15" s="229">
        <f t="shared" si="0"/>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c r="V16" s="336">
        <f>SUM(B16:U16)</f>
        <v>7992</v>
      </c>
      <c r="W16" s="31"/>
      <c r="X16" s="228">
        <v>33390</v>
      </c>
      <c r="Y16" s="229">
        <f t="shared" si="0"/>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895</v>
      </c>
      <c r="V17" s="55">
        <f>SUM(B17:U17)</f>
        <v>88799</v>
      </c>
      <c r="W17" s="31"/>
      <c r="X17" s="228">
        <v>33420</v>
      </c>
      <c r="Y17" s="229">
        <f t="shared" si="0"/>
        <v>104</v>
      </c>
      <c r="Z17" s="26"/>
    </row>
    <row r="18" spans="10:26" ht="13.5" customHeight="1">
      <c r="J18" s="348"/>
      <c r="K18" s="348"/>
      <c r="L18" s="348"/>
      <c r="V18" s="349"/>
      <c r="X18" s="228">
        <v>33451</v>
      </c>
      <c r="Y18" s="229">
        <f t="shared" si="0"/>
        <v>137</v>
      </c>
      <c r="Z18" s="26"/>
    </row>
    <row r="19" spans="10:26" ht="13.5" customHeight="1">
      <c r="J19" s="348"/>
      <c r="K19" s="348"/>
      <c r="L19" s="348"/>
      <c r="X19" s="228">
        <v>33482</v>
      </c>
      <c r="Y19" s="229">
        <f t="shared" si="0"/>
        <v>77</v>
      </c>
      <c r="Z19" s="26"/>
    </row>
    <row r="20" spans="10:26" ht="13.5" customHeight="1">
      <c r="J20" s="348"/>
      <c r="K20" s="348"/>
      <c r="L20" s="348"/>
      <c r="W20" s="32"/>
      <c r="X20" s="228">
        <v>33512</v>
      </c>
      <c r="Y20" s="229">
        <f t="shared" si="0"/>
        <v>80</v>
      </c>
      <c r="Z20" s="26"/>
    </row>
    <row r="21" spans="13:26" ht="13.5" customHeight="1">
      <c r="M21" s="350"/>
      <c r="N21" s="350"/>
      <c r="X21" s="228">
        <v>33543</v>
      </c>
      <c r="Y21" s="229">
        <f t="shared" si="0"/>
        <v>122</v>
      </c>
      <c r="Z21" s="26"/>
    </row>
    <row r="22" spans="24:26" ht="13.5" customHeight="1">
      <c r="X22" s="228">
        <v>33573</v>
      </c>
      <c r="Y22" s="229">
        <f t="shared" si="0"/>
        <v>100</v>
      </c>
      <c r="Z22" s="26"/>
    </row>
    <row r="23" spans="24:26" ht="13.5" customHeight="1">
      <c r="X23" s="228">
        <v>33604</v>
      </c>
      <c r="Y23" s="229">
        <f t="shared" si="0"/>
        <v>138</v>
      </c>
      <c r="Z23" s="26"/>
    </row>
    <row r="24" spans="24:26" ht="13.5" customHeight="1">
      <c r="X24" s="228">
        <v>33635</v>
      </c>
      <c r="Y24" s="229">
        <f t="shared" si="0"/>
        <v>39</v>
      </c>
      <c r="Z24" s="26"/>
    </row>
    <row r="25" spans="24:26" ht="13.5" customHeight="1">
      <c r="X25" s="228">
        <v>33664</v>
      </c>
      <c r="Y25" s="229">
        <f t="shared" si="0"/>
        <v>45</v>
      </c>
      <c r="Z25" s="26"/>
    </row>
    <row r="26" spans="24:26" ht="13.5" customHeight="1">
      <c r="X26" s="228">
        <v>33695</v>
      </c>
      <c r="Y26" s="229">
        <f t="shared" si="0"/>
        <v>61</v>
      </c>
      <c r="Z26" s="26"/>
    </row>
    <row r="27" spans="24:26" ht="13.5" customHeight="1">
      <c r="X27" s="228">
        <v>33725</v>
      </c>
      <c r="Y27" s="229">
        <f t="shared" si="0"/>
        <v>39</v>
      </c>
      <c r="Z27" s="26"/>
    </row>
    <row r="28" spans="24:26" ht="13.5" customHeight="1">
      <c r="X28" s="228">
        <v>33756</v>
      </c>
      <c r="Y28" s="229">
        <f t="shared" si="0"/>
        <v>64</v>
      </c>
      <c r="Z28" s="26"/>
    </row>
    <row r="29" spans="24:26" ht="13.5" customHeight="1">
      <c r="X29" s="228">
        <v>33786</v>
      </c>
      <c r="Y29" s="229">
        <f t="shared" si="0"/>
        <v>95</v>
      </c>
      <c r="Z29" s="26"/>
    </row>
    <row r="30" spans="24:26" ht="13.5" customHeight="1">
      <c r="X30" s="228">
        <v>33817</v>
      </c>
      <c r="Y30" s="229">
        <f t="shared" si="0"/>
        <v>67</v>
      </c>
      <c r="Z30" s="26"/>
    </row>
    <row r="31" spans="24:26" ht="13.5" customHeight="1">
      <c r="X31" s="228">
        <v>33848</v>
      </c>
      <c r="Y31" s="229">
        <f t="shared" si="0"/>
        <v>82</v>
      </c>
      <c r="Z31" s="26"/>
    </row>
    <row r="32" spans="24:26" ht="13.5" customHeight="1">
      <c r="X32" s="228">
        <v>33878</v>
      </c>
      <c r="Y32" s="229">
        <f t="shared" si="0"/>
        <v>76</v>
      </c>
      <c r="Z32" s="26"/>
    </row>
    <row r="33" spans="24:26" ht="13.5" customHeight="1">
      <c r="X33" s="228">
        <v>33909</v>
      </c>
      <c r="Y33" s="229">
        <f t="shared" si="0"/>
        <v>70</v>
      </c>
      <c r="Z33" s="26"/>
    </row>
    <row r="34" spans="24:26" ht="13.5" customHeight="1">
      <c r="X34" s="228">
        <v>33939</v>
      </c>
      <c r="Y34" s="229">
        <f t="shared" si="0"/>
        <v>65</v>
      </c>
      <c r="Z34" s="26"/>
    </row>
    <row r="35" spans="24:26" ht="13.5" customHeight="1">
      <c r="X35" s="228">
        <v>33970</v>
      </c>
      <c r="Y35" s="229">
        <f t="shared" si="0"/>
        <v>30</v>
      </c>
      <c r="Z35" s="26"/>
    </row>
    <row r="36" spans="24:26" ht="13.5" customHeight="1">
      <c r="X36" s="228">
        <v>34001</v>
      </c>
      <c r="Y36" s="229">
        <f t="shared" si="0"/>
        <v>45</v>
      </c>
      <c r="Z36" s="26"/>
    </row>
    <row r="37" spans="24:26" ht="13.5" customHeight="1">
      <c r="X37" s="228">
        <v>34029</v>
      </c>
      <c r="Y37" s="229">
        <f t="shared" si="0"/>
        <v>65</v>
      </c>
      <c r="Z37" s="26"/>
    </row>
    <row r="38" spans="24:26" ht="13.5" customHeight="1">
      <c r="X38" s="228">
        <v>34060</v>
      </c>
      <c r="Y38" s="229">
        <f t="shared" si="0"/>
        <v>71</v>
      </c>
      <c r="Z38" s="26"/>
    </row>
    <row r="39" spans="1:26" ht="13.5" customHeight="1">
      <c r="A39" s="478"/>
      <c r="B39" s="478"/>
      <c r="C39" s="478"/>
      <c r="D39" s="478"/>
      <c r="E39" s="478"/>
      <c r="F39" s="478"/>
      <c r="G39" s="478"/>
      <c r="H39" s="478"/>
      <c r="I39" s="478"/>
      <c r="J39" s="478"/>
      <c r="K39" s="478"/>
      <c r="L39" s="478"/>
      <c r="M39" s="478"/>
      <c r="N39" s="478"/>
      <c r="O39" s="478"/>
      <c r="P39" s="478"/>
      <c r="Q39" s="478"/>
      <c r="R39" s="478"/>
      <c r="S39" s="478"/>
      <c r="T39" s="478"/>
      <c r="U39" s="478"/>
      <c r="V39" s="478"/>
      <c r="X39" s="228">
        <v>34090</v>
      </c>
      <c r="Y39" s="229">
        <f t="shared" si="0"/>
        <v>141</v>
      </c>
      <c r="Z39" s="26"/>
    </row>
    <row r="40" spans="1:26" ht="13.5" customHeight="1">
      <c r="A40" s="478"/>
      <c r="B40" s="478"/>
      <c r="C40" s="478"/>
      <c r="D40" s="478"/>
      <c r="E40" s="478"/>
      <c r="F40" s="478"/>
      <c r="G40" s="478"/>
      <c r="H40" s="478"/>
      <c r="I40" s="478"/>
      <c r="J40" s="478"/>
      <c r="K40" s="478"/>
      <c r="L40" s="478"/>
      <c r="M40" s="478"/>
      <c r="N40" s="478"/>
      <c r="O40" s="478"/>
      <c r="P40" s="478"/>
      <c r="Q40" s="478"/>
      <c r="R40" s="478"/>
      <c r="S40" s="478"/>
      <c r="T40" s="478"/>
      <c r="U40" s="478"/>
      <c r="V40" s="478"/>
      <c r="X40" s="228">
        <v>34121</v>
      </c>
      <c r="Y40" s="229">
        <f t="shared" si="0"/>
        <v>101</v>
      </c>
      <c r="Z40" s="26"/>
    </row>
    <row r="41" spans="24:26" ht="13.5" customHeight="1">
      <c r="X41" s="228">
        <v>34151</v>
      </c>
      <c r="Y41" s="229">
        <f t="shared" si="0"/>
        <v>169</v>
      </c>
      <c r="Z41" s="26"/>
    </row>
    <row r="42" spans="24:26" ht="13.5" customHeight="1">
      <c r="X42" s="228">
        <v>34182</v>
      </c>
      <c r="Y42" s="229">
        <f t="shared" si="0"/>
        <v>198</v>
      </c>
      <c r="Z42" s="26"/>
    </row>
    <row r="43" spans="24:26" ht="13.5" customHeight="1">
      <c r="X43" s="228">
        <v>34213</v>
      </c>
      <c r="Y43" s="229">
        <f t="shared" si="0"/>
        <v>814</v>
      </c>
      <c r="Z43" s="26"/>
    </row>
    <row r="44" spans="24:26" ht="13.5" customHeight="1">
      <c r="X44" s="228">
        <v>34243</v>
      </c>
      <c r="Y44" s="229">
        <f t="shared" si="0"/>
        <v>334</v>
      </c>
      <c r="Z44" s="26"/>
    </row>
    <row r="45" spans="24:26" ht="13.5" customHeight="1">
      <c r="X45" s="228">
        <v>34274</v>
      </c>
      <c r="Y45" s="229">
        <f t="shared" si="0"/>
        <v>129</v>
      </c>
      <c r="Z45" s="26"/>
    </row>
    <row r="46" spans="24:26" ht="13.5" customHeight="1">
      <c r="X46" s="228">
        <v>34304</v>
      </c>
      <c r="Y46" s="229">
        <f t="shared" si="0"/>
        <v>110</v>
      </c>
      <c r="Z46" s="26"/>
    </row>
    <row r="47" spans="24:26" ht="13.5" customHeight="1">
      <c r="X47" s="228">
        <v>34335</v>
      </c>
      <c r="Y47" s="229">
        <f t="shared" si="0"/>
        <v>172</v>
      </c>
      <c r="Z47" s="26"/>
    </row>
    <row r="48" spans="24:26" ht="13.5" customHeight="1">
      <c r="X48" s="228">
        <v>34366</v>
      </c>
      <c r="Y48" s="229">
        <f t="shared" si="0"/>
        <v>125</v>
      </c>
      <c r="Z48" s="26"/>
    </row>
    <row r="49" spans="24:26" ht="13.5" customHeight="1">
      <c r="X49" s="228">
        <v>34394</v>
      </c>
      <c r="Y49" s="229">
        <f t="shared" si="0"/>
        <v>97</v>
      </c>
      <c r="Z49" s="26"/>
    </row>
    <row r="50" spans="24:26" ht="13.5" customHeight="1">
      <c r="X50" s="228">
        <v>34425</v>
      </c>
      <c r="Y50" s="229">
        <f t="shared" si="0"/>
        <v>100</v>
      </c>
      <c r="Z50" s="26"/>
    </row>
    <row r="51" spans="24:26" ht="13.5" customHeight="1">
      <c r="X51" s="228">
        <v>34455</v>
      </c>
      <c r="Y51" s="229">
        <f t="shared" si="0"/>
        <v>80</v>
      </c>
      <c r="Z51" s="26"/>
    </row>
    <row r="52" spans="24:26" ht="13.5" customHeight="1">
      <c r="X52" s="228">
        <v>34486</v>
      </c>
      <c r="Y52" s="229">
        <f t="shared" si="0"/>
        <v>64</v>
      </c>
      <c r="Z52" s="26"/>
    </row>
    <row r="53" spans="24:26" ht="13.5" customHeight="1">
      <c r="X53" s="228">
        <v>34516</v>
      </c>
      <c r="Y53" s="229">
        <f t="shared" si="0"/>
        <v>121</v>
      </c>
      <c r="Z53" s="26"/>
    </row>
    <row r="54" spans="24:26" ht="13.5" customHeight="1">
      <c r="X54" s="228">
        <v>34547</v>
      </c>
      <c r="Y54" s="229">
        <f t="shared" si="0"/>
        <v>95</v>
      </c>
      <c r="Z54" s="26"/>
    </row>
    <row r="55" spans="24:26" ht="13.5" customHeight="1">
      <c r="X55" s="228">
        <v>34578</v>
      </c>
      <c r="Y55" s="229">
        <f t="shared" si="0"/>
        <v>90</v>
      </c>
      <c r="Z55" s="26"/>
    </row>
    <row r="56" spans="24:26" ht="13.5" customHeight="1">
      <c r="X56" s="228">
        <v>34608</v>
      </c>
      <c r="Y56" s="229">
        <f t="shared" si="0"/>
        <v>70</v>
      </c>
      <c r="Z56" s="26"/>
    </row>
    <row r="57" spans="24:26" ht="13.5" customHeight="1">
      <c r="X57" s="228">
        <v>34639</v>
      </c>
      <c r="Y57" s="229">
        <f t="shared" si="0"/>
        <v>65</v>
      </c>
      <c r="Z57" s="26"/>
    </row>
    <row r="58" spans="24:26" ht="13.5" customHeight="1">
      <c r="X58" s="228">
        <v>34669</v>
      </c>
      <c r="Y58" s="229">
        <f t="shared" si="0"/>
        <v>108</v>
      </c>
      <c r="Z58" s="26"/>
    </row>
    <row r="59" spans="24:26" ht="13.5" customHeight="1">
      <c r="X59" s="228">
        <v>34700</v>
      </c>
      <c r="Y59" s="229">
        <f t="shared" si="0"/>
        <v>55</v>
      </c>
      <c r="Z59" s="26"/>
    </row>
    <row r="60" spans="24:26" ht="13.5" customHeight="1">
      <c r="X60" s="228">
        <v>34731</v>
      </c>
      <c r="Y60" s="229">
        <f t="shared" si="0"/>
        <v>65</v>
      </c>
      <c r="Z60" s="26"/>
    </row>
    <row r="61" spans="24:26" ht="13.5" customHeight="1">
      <c r="X61" s="228">
        <v>34759</v>
      </c>
      <c r="Y61" s="229">
        <f t="shared" si="0"/>
        <v>201</v>
      </c>
      <c r="Z61" s="26"/>
    </row>
    <row r="62" spans="24:26" ht="13.5" customHeight="1">
      <c r="X62" s="228">
        <v>34790</v>
      </c>
      <c r="Y62" s="229">
        <f t="shared" si="0"/>
        <v>147</v>
      </c>
      <c r="Z62" s="26"/>
    </row>
    <row r="63" spans="24:26" ht="13.5" customHeight="1">
      <c r="X63" s="228">
        <v>34820</v>
      </c>
      <c r="Y63" s="229">
        <f t="shared" si="0"/>
        <v>211</v>
      </c>
      <c r="Z63" s="26"/>
    </row>
    <row r="64" spans="24:26" ht="13.5" customHeight="1">
      <c r="X64" s="228">
        <v>34851</v>
      </c>
      <c r="Y64" s="229">
        <f t="shared" si="0"/>
        <v>150</v>
      </c>
      <c r="Z64" s="26"/>
    </row>
    <row r="65" spans="24:26" ht="13.5" customHeight="1">
      <c r="X65" s="228">
        <v>34881</v>
      </c>
      <c r="Y65" s="229">
        <f t="shared" si="0"/>
        <v>89</v>
      </c>
      <c r="Z65" s="26"/>
    </row>
    <row r="66" spans="24:26" ht="13.5" customHeight="1">
      <c r="X66" s="228">
        <v>34912</v>
      </c>
      <c r="Y66" s="229">
        <f t="shared" si="0"/>
        <v>118</v>
      </c>
      <c r="Z66" s="26"/>
    </row>
    <row r="67" spans="24:26" ht="13.5" customHeight="1">
      <c r="X67" s="228">
        <v>34943</v>
      </c>
      <c r="Y67" s="229">
        <f t="shared" si="0"/>
        <v>155</v>
      </c>
      <c r="Z67" s="26"/>
    </row>
    <row r="68" spans="24:26" ht="13.5" customHeight="1">
      <c r="X68" s="228">
        <v>34973</v>
      </c>
      <c r="Y68" s="229">
        <f t="shared" si="0"/>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t="e">
        <f t="shared" si="5"/>
        <v>#REF!</v>
      </c>
    </row>
    <row r="236" spans="24:25" ht="12.75">
      <c r="X236" s="228">
        <v>40087</v>
      </c>
      <c r="Y236" s="229" t="e">
        <f t="shared" si="5"/>
        <v>#REF!</v>
      </c>
    </row>
    <row r="237" spans="24:25" ht="12.75">
      <c r="X237" s="228">
        <v>40118</v>
      </c>
      <c r="Y237" s="229" t="e">
        <f t="shared" si="5"/>
        <v>#REF!</v>
      </c>
    </row>
    <row r="238" spans="24:25" ht="12.75">
      <c r="X238" s="228">
        <v>40148</v>
      </c>
      <c r="Y238" s="229" t="e">
        <f t="shared" si="5"/>
        <v>#REF!</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2009-09-08T07:53:04Z</cp:lastPrinted>
  <dcterms:created xsi:type="dcterms:W3CDTF">1999-02-10T13:06:53Z</dcterms:created>
  <dcterms:modified xsi:type="dcterms:W3CDTF">2009-09-08T08:24:20Z</dcterms:modified>
  <cp:category/>
  <cp:version/>
  <cp:contentType/>
  <cp:contentStatus/>
</cp:coreProperties>
</file>