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476" windowWidth="11715" windowHeight="4545" activeTab="2"/>
  </bookViews>
  <sheets>
    <sheet name="NIV města" sheetId="1" r:id="rId1"/>
    <sheet name="NIV kraje" sheetId="2" r:id="rId2"/>
    <sheet name="investice" sheetId="3" r:id="rId3"/>
  </sheets>
  <definedNames>
    <definedName name="_xlnm.Print_Titles" localSheetId="2">'investice'!$4:$5</definedName>
    <definedName name="_xlnm.Print_Titles" localSheetId="1">'NIV kraje'!$4:$5</definedName>
    <definedName name="_xlnm.Print_Titles" localSheetId="0">'NIV města'!$3:$4</definedName>
  </definedNames>
  <calcPr fullCalcOnLoad="1"/>
</workbook>
</file>

<file path=xl/sharedStrings.xml><?xml version="1.0" encoding="utf-8"?>
<sst xmlns="http://schemas.openxmlformats.org/spreadsheetml/2006/main" count="687" uniqueCount="395">
  <si>
    <t>Olomoucký kraj</t>
  </si>
  <si>
    <t>Pardubický kraj</t>
  </si>
  <si>
    <t>Statutární město Brno</t>
  </si>
  <si>
    <t>Statutární město České Budějovice</t>
  </si>
  <si>
    <t>Statutární město Děčín</t>
  </si>
  <si>
    <t>Statutární město Karviná</t>
  </si>
  <si>
    <t>Statutární město Kladno</t>
  </si>
  <si>
    <t>Statutární město Liberec</t>
  </si>
  <si>
    <t>Statutární město Olomouc</t>
  </si>
  <si>
    <t>Statutární město Opava</t>
  </si>
  <si>
    <t>Statutární město Ostrava</t>
  </si>
  <si>
    <t>Statutární město Pardubice</t>
  </si>
  <si>
    <t>Statutární město Plzeň</t>
  </si>
  <si>
    <t>Statutární město Ústí nad Labem</t>
  </si>
  <si>
    <t>Název projektu</t>
  </si>
  <si>
    <t>Letní dětský tábor</t>
  </si>
  <si>
    <t>Republikovým výborem schválená dotace</t>
  </si>
  <si>
    <t>Celkové náklady</t>
  </si>
  <si>
    <t>čerpaná výše dotace</t>
  </si>
  <si>
    <t>Jiné prostředky- vlastní +-jiné</t>
  </si>
  <si>
    <t>Nedočerpáno (k vrácení do SR)</t>
  </si>
  <si>
    <t>Město</t>
  </si>
  <si>
    <t>Skutečné použití finančních prostředků na projekt</t>
  </si>
  <si>
    <t>Jiné prostředky, vlastní + jiné</t>
  </si>
  <si>
    <t>Broumov</t>
  </si>
  <si>
    <t>celkem</t>
  </si>
  <si>
    <t>Břeclav</t>
  </si>
  <si>
    <t>Jeseník</t>
  </si>
  <si>
    <t>Kolín</t>
  </si>
  <si>
    <t>Kroměříž</t>
  </si>
  <si>
    <t>Písek</t>
  </si>
  <si>
    <t>Prostějov</t>
  </si>
  <si>
    <t>Příbram</t>
  </si>
  <si>
    <t>Velké Meziříčí</t>
  </si>
  <si>
    <t>Kraje</t>
  </si>
  <si>
    <t>Část B. : Investiční dotace</t>
  </si>
  <si>
    <t>Skutěčně poskytnutá dotace MV</t>
  </si>
  <si>
    <t>České Budějovice</t>
  </si>
  <si>
    <t>MKDS</t>
  </si>
  <si>
    <t>Hranice</t>
  </si>
  <si>
    <t>Rozšíření MKDS</t>
  </si>
  <si>
    <t>Skatepark</t>
  </si>
  <si>
    <t>Kutná Hora</t>
  </si>
  <si>
    <t>Olomouc</t>
  </si>
  <si>
    <t>Šternberk</t>
  </si>
  <si>
    <t>Celkem</t>
  </si>
  <si>
    <t>A: Neinvestiční výdaje</t>
  </si>
  <si>
    <t>A : Neinvestiční výdaje</t>
  </si>
  <si>
    <t>Bílovec</t>
  </si>
  <si>
    <t>Bruntál</t>
  </si>
  <si>
    <t>Chotěboř</t>
  </si>
  <si>
    <t>Karviná</t>
  </si>
  <si>
    <t>Mikulov</t>
  </si>
  <si>
    <t>Městský kamerový dohlížecí systém</t>
  </si>
  <si>
    <t>Odry</t>
  </si>
  <si>
    <t>Rozšíření kamerového systému</t>
  </si>
  <si>
    <t>Pečky</t>
  </si>
  <si>
    <t>Plzeň</t>
  </si>
  <si>
    <t>Osvětlení rizikových míst</t>
  </si>
  <si>
    <t>Město Kolín</t>
  </si>
  <si>
    <t>Město Karlovy Vary</t>
  </si>
  <si>
    <t>Statutární město Chomutov</t>
  </si>
  <si>
    <t>Statutární město Frýdek Místek</t>
  </si>
  <si>
    <t>Město Břeclav</t>
  </si>
  <si>
    <t>Město Kroměříž</t>
  </si>
  <si>
    <t>Město Litvínov</t>
  </si>
  <si>
    <t>Statutární město Most</t>
  </si>
  <si>
    <t>Město Orlová</t>
  </si>
  <si>
    <t>Informační kampaň "Bezpečné město"</t>
  </si>
  <si>
    <t>Víkendové výlety</t>
  </si>
  <si>
    <t>Město Příbram</t>
  </si>
  <si>
    <t>Město Šumperk</t>
  </si>
  <si>
    <t>Město Třebíč</t>
  </si>
  <si>
    <t>Město Třinec</t>
  </si>
  <si>
    <t>Uživatelské PC stanice</t>
  </si>
  <si>
    <t>Město Vsetín</t>
  </si>
  <si>
    <t>Královéhradecký kraj</t>
  </si>
  <si>
    <t>Celkový součet za kraje</t>
  </si>
  <si>
    <t>Nedočerpáno (vráceno do SR)</t>
  </si>
  <si>
    <t>Město Aš</t>
  </si>
  <si>
    <t>Tábor Fénix</t>
  </si>
  <si>
    <t>Program Hnízdo</t>
  </si>
  <si>
    <t>Fotopasti</t>
  </si>
  <si>
    <t>Město Bílina</t>
  </si>
  <si>
    <t>Asistent prevence kriminality</t>
  </si>
  <si>
    <t>Víkendový pobyt a příměstská tábor pro děti z rodin ohrožených sociální exkluzí</t>
  </si>
  <si>
    <t>Asistent prevence kriminality II</t>
  </si>
  <si>
    <t>Bezpečně na internetu - kyberšikana</t>
  </si>
  <si>
    <t>Jak se nestát obětí</t>
  </si>
  <si>
    <t>Vnímání pocitu bezpečí občany Brna</t>
  </si>
  <si>
    <t>Asistent prevence kriminality I.</t>
  </si>
  <si>
    <t>Město Broumov</t>
  </si>
  <si>
    <t xml:space="preserve"> Město Bruntál</t>
  </si>
  <si>
    <t>Preventivně výchovná skupina</t>
  </si>
  <si>
    <t>Prevence romských a sociálně slabých uživatelů služeb o.s. Naděje a dětí ZŠ</t>
  </si>
  <si>
    <r>
      <t>Město Česká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>Třebová</t>
    </r>
  </si>
  <si>
    <t>Senioři nedejte se</t>
  </si>
  <si>
    <t>Bezpečí pro seniory - informace a připravenost</t>
  </si>
  <si>
    <t>Zážitkovou pedagogikou k celoroční prevenci - víkend - kola</t>
  </si>
  <si>
    <t>Víkendový pobyt  - "Dívčí svět"</t>
  </si>
  <si>
    <t>Rekreačně výchovný tábor - prací s dětmi ke zněnám v rodinách</t>
  </si>
  <si>
    <t>Romský mentor</t>
  </si>
  <si>
    <t>Vzdělávání v komunitním centru Rozbělesy</t>
  </si>
  <si>
    <t>Město Duchcov</t>
  </si>
  <si>
    <t>Terapeutické prázdninové pobyty</t>
  </si>
  <si>
    <t>Město Desná</t>
  </si>
  <si>
    <t>Uzamykací stojany na bicikly</t>
  </si>
  <si>
    <t>Vzdělávací kurz pro strážníky MP a příslušníky Policie ČR</t>
  </si>
  <si>
    <t>Řetízek 2012</t>
  </si>
  <si>
    <t>Motivačně vzdělávací letní tábor pro děti</t>
  </si>
  <si>
    <t>Rodičovská abeceda</t>
  </si>
  <si>
    <t>Kompas</t>
  </si>
  <si>
    <t>Statutární město Havířov</t>
  </si>
  <si>
    <t>Sociálně psychologický výcvik pro rodiče s dětmi</t>
  </si>
  <si>
    <t>Výslechová místnost pro oběti trestné činnosti</t>
  </si>
  <si>
    <t>Ženy, naučte se bránit!</t>
  </si>
  <si>
    <t>Město Havlíčkův Brod</t>
  </si>
  <si>
    <t>Dovybavení nízkoprahového zařízení pro děti a mládež</t>
  </si>
  <si>
    <t>Speciální výslechová místnost na Územním odboru PČR Havlíčkův Brod</t>
  </si>
  <si>
    <t>Město Hlinsko</t>
  </si>
  <si>
    <t>Provoz volnočasového centra POHODA</t>
  </si>
  <si>
    <t>Vybudování a provoz volnočasového centrapro delikventní a rizikovou mládež</t>
  </si>
  <si>
    <t>Psychterapeutické práce s dětmi - obětmi nebo svědky domácího násilí</t>
  </si>
  <si>
    <t>Individuální práce s ohroženými seniory</t>
  </si>
  <si>
    <t>Dluhová problematika dětí ve vztahu k městské hromadné dopravě</t>
  </si>
  <si>
    <t>Individuální informační kamaň v oblasti krádeží vloupáním do motorových vozidel</t>
  </si>
  <si>
    <t>Jihočeský kraj - Č.B.</t>
  </si>
  <si>
    <t>Ancora</t>
  </si>
  <si>
    <t>Vybavení zázemí pro případové konference, mediace,s rodinami a na jednání týmu pro</t>
  </si>
  <si>
    <t>Město Chotěboř</t>
  </si>
  <si>
    <t>Specializační kurz strážníků MP Chotěboř- sociální patologie</t>
  </si>
  <si>
    <t>Společně proti kriminalitě v Chomutově</t>
  </si>
  <si>
    <t>Víkendové pobyty 2012</t>
  </si>
  <si>
    <t>Sociologický průzkum pocitu bezpečí obyvatel " Lidé-město-bezpečí-Jablonec n. Nisou 2012</t>
  </si>
  <si>
    <t>Výchvně vzdělávací pobytový tábor</t>
  </si>
  <si>
    <t>Stáří bez rizika 4</t>
  </si>
  <si>
    <t>Statutární město Jablonec / Nisou</t>
  </si>
  <si>
    <t>Město Jaroměř</t>
  </si>
  <si>
    <t>Město Jeseník</t>
  </si>
  <si>
    <t>Duhový klub</t>
  </si>
  <si>
    <t>Bezpečnostní řetízky pro seniory</t>
  </si>
  <si>
    <t>Kraj  Vysočina</t>
  </si>
  <si>
    <t>Podpůrný sociální program pro osoby vracející se z trestu odnětí svobody</t>
  </si>
  <si>
    <t>Město Kadaň</t>
  </si>
  <si>
    <t>Asistenti prevence kriminality</t>
  </si>
  <si>
    <t>Výchovně rekreační víkendové pobyty 2012</t>
  </si>
  <si>
    <t>Odborní příprava strážníků MP/OP Karovarského kraje</t>
  </si>
  <si>
    <t>Senior akademie</t>
  </si>
  <si>
    <t>Zajištění pocitu bezpečnosti, detekce sociálních problémů</t>
  </si>
  <si>
    <t>Senioři v bezpečí domova</t>
  </si>
  <si>
    <t>Voný časdětí a mládeže z vyloučených lokalit</t>
  </si>
  <si>
    <t>Sociálnš psychologickývýcvik pro rodiče s dětmi</t>
  </si>
  <si>
    <t>Bambini</t>
  </si>
  <si>
    <t>Skolení strážníků MP a policistůPČR v community policingu</t>
  </si>
  <si>
    <t xml:space="preserve">Město Krásná Lípa </t>
  </si>
  <si>
    <t>Odborná profesní příprava stážníků MP a policistů PČR</t>
  </si>
  <si>
    <t>Město Kutná Hora</t>
  </si>
  <si>
    <t>STOP dluhům - mantinely</t>
  </si>
  <si>
    <t>Město Litoměřice</t>
  </si>
  <si>
    <t>Naděje pro ohrožené lokality</t>
  </si>
  <si>
    <t>Auto není trezor</t>
  </si>
  <si>
    <t>Pozor na zloděje</t>
  </si>
  <si>
    <t>Naděje pro nízkoprah</t>
  </si>
  <si>
    <t>Město Litovel</t>
  </si>
  <si>
    <t>In-line (obnova)</t>
  </si>
  <si>
    <t>Jednozázové akce a víkendové pobyty pro rodiny s dětmi</t>
  </si>
  <si>
    <t>Zřízení pohovorové místnosti</t>
  </si>
  <si>
    <t>Kdo šetří má za tři</t>
  </si>
  <si>
    <t>Senior v bezpečí</t>
  </si>
  <si>
    <t>Město Louny</t>
  </si>
  <si>
    <t>Šance</t>
  </si>
  <si>
    <t>Mozaika</t>
  </si>
  <si>
    <t xml:space="preserve"> Město Mělník</t>
  </si>
  <si>
    <t>INFO -2012(senioři)</t>
  </si>
  <si>
    <t>Město Mikulov</t>
  </si>
  <si>
    <t>Motivčně sociální byt</t>
  </si>
  <si>
    <t>Služba mentor</t>
  </si>
  <si>
    <t>Nenahrávejte zlodějům - PČR</t>
  </si>
  <si>
    <t>Zvýšení pocitu bezpečí IV</t>
  </si>
  <si>
    <t>Výchovně prventivní pobytové aktivity OSPOD</t>
  </si>
  <si>
    <t xml:space="preserve"> Město Nové Město nad Metují</t>
  </si>
  <si>
    <t>Prázdninové pobyty pro děti</t>
  </si>
  <si>
    <t>Děti a jejich zodpovědnější a smysluplnější život</t>
  </si>
  <si>
    <t>Město Nový Bor</t>
  </si>
  <si>
    <t>Město Nový Bydžov</t>
  </si>
  <si>
    <t>ISIDA 2012-projekt sociální prevence</t>
  </si>
  <si>
    <t>Město Obrnice</t>
  </si>
  <si>
    <t>Asistent prevence kriminality 2012</t>
  </si>
  <si>
    <t>Příměstský tábor 2012</t>
  </si>
  <si>
    <t>Město Odry</t>
  </si>
  <si>
    <t>Kurz sebeobrany pro ženy</t>
  </si>
  <si>
    <t>Teréní programy Olomouc pro děti a mládež</t>
  </si>
  <si>
    <t>Plánuj a chovej se předvídavě</t>
  </si>
  <si>
    <t>NEZDM Kudy kam Romanodrom</t>
  </si>
  <si>
    <t>Průvodce po propuštění z výkonu  z trestu odnětí svobody</t>
  </si>
  <si>
    <t>Vzdělávání vybraných stážníků MP a policistů PČR</t>
  </si>
  <si>
    <t>Bezpečný senior</t>
  </si>
  <si>
    <t>Preventivně vzdělávací prázdninový pobyt pro děti z rodin ohrožených siciálním vyloučením</t>
  </si>
  <si>
    <t>Vzdělávání strážníků</t>
  </si>
  <si>
    <t>Zážitkový pětiboj- letní tábor</t>
  </si>
  <si>
    <t>Vzdělávání strážníklů a policistů sloužících v sociálně vyloučených lokalitách</t>
  </si>
  <si>
    <t>Rodina v bezpečí</t>
  </si>
  <si>
    <t>Jak na rizikové děti a jejich rodiny</t>
  </si>
  <si>
    <t>Úsvit- Asistent prevence kriminality</t>
  </si>
  <si>
    <t>Příměstský cyklo tábor a pobytový tábor s MPO</t>
  </si>
  <si>
    <t>Reintegrační mentoring</t>
  </si>
  <si>
    <t>"Je to o nás"</t>
  </si>
  <si>
    <t>Dovabavení hřišť otevřených veřejnosti</t>
  </si>
  <si>
    <t>Speciální výslechové místnosti v Pardubickém kraji</t>
  </si>
  <si>
    <t>Prevence sociálně patologických jevů</t>
  </si>
  <si>
    <t>Fotopasti-monitoring  černých skládek</t>
  </si>
  <si>
    <t>Prměna Pixly</t>
  </si>
  <si>
    <t>Plzeňský kraj</t>
  </si>
  <si>
    <t>Informovaný senior</t>
  </si>
  <si>
    <t>Nový start</t>
  </si>
  <si>
    <t>Hl.M. Praha</t>
  </si>
  <si>
    <t>Město Podbořany</t>
  </si>
  <si>
    <t>Sociálně integračnáí aktivity v socíálně vyloučených komnitách na území MČ Praha</t>
  </si>
  <si>
    <t xml:space="preserve">Asistent prevence kriminality </t>
  </si>
  <si>
    <t>Pražští polocisté varuji II.</t>
  </si>
  <si>
    <t>Napříč prevencí- extemismus a další rizikové chování</t>
  </si>
  <si>
    <t>Respektujte soukromí</t>
  </si>
  <si>
    <t>Napříč prevencí - označování předmětů</t>
  </si>
  <si>
    <t>Praha " Bezpečně on-line"</t>
  </si>
  <si>
    <t>Napříč prevencí - situační prevence</t>
  </si>
  <si>
    <t>Zabouchnout nestačí</t>
  </si>
  <si>
    <t>Statutárnáí město Prostějov</t>
  </si>
  <si>
    <t>Odborný seminář k zabezpečení majetku pro veřejnost</t>
  </si>
  <si>
    <t xml:space="preserve">Projekt SDÍLENÍ </t>
  </si>
  <si>
    <t>Rizika virtuální komunikace</t>
  </si>
  <si>
    <t>Bezpečný život seniorů</t>
  </si>
  <si>
    <t>Kurzy prevence předluženosti pro osoby ohrožené sociálním vyloučením</t>
  </si>
  <si>
    <t>Město Rotava</t>
  </si>
  <si>
    <t>Vzdělávání v řešení finanční zadluženosti</t>
  </si>
  <si>
    <t>Město Roudnice nad Labem</t>
  </si>
  <si>
    <t>Vybavení NZ "Kecka" pro cílovou skupinu 13 až 25 letDM</t>
  </si>
  <si>
    <t>Letní pobyt pro děti procházejích evidencí OSPOD"Společně proti nudě"</t>
  </si>
  <si>
    <t>Město Sokolov</t>
  </si>
  <si>
    <t>Asistenti PK, vzdělávání strážníků MP, policistů PĆR</t>
  </si>
  <si>
    <t>Žijeme tu společně</t>
  </si>
  <si>
    <t>Město Svitavy</t>
  </si>
  <si>
    <t>Sociální prevence jako součást SVI ve Svitavách</t>
  </si>
  <si>
    <t>Město Šluknov</t>
  </si>
  <si>
    <t>Zážitkový tábor s podpora návazných činností</t>
  </si>
  <si>
    <t>Podpora dobrovolnictví "Kamarád do deště"</t>
  </si>
  <si>
    <t>Město Štětí</t>
  </si>
  <si>
    <t>KLUBIK</t>
  </si>
  <si>
    <t>Individuální práce s dětmi a mládeží v rámci prevence rizikového chování</t>
  </si>
  <si>
    <t>Prázdninové pobyty a víkendové pobyty</t>
  </si>
  <si>
    <t>Prevence kriminality v NZDM RACHOT- prevence rizikového chování na ulicu</t>
  </si>
  <si>
    <t>Město Toužim</t>
  </si>
  <si>
    <t>Vybavení městských strážníků</t>
  </si>
  <si>
    <t>Město Trmice</t>
  </si>
  <si>
    <t>Trmice - výzkum veřejné mínění</t>
  </si>
  <si>
    <t>SVI Třebíč</t>
  </si>
  <si>
    <t>Komunitní centrum "Borek"</t>
  </si>
  <si>
    <t>Tohle není žádnej tábor</t>
  </si>
  <si>
    <t>Léto bez škraloupu</t>
  </si>
  <si>
    <t>Dílna Ferdy mravence</t>
  </si>
  <si>
    <t>Učební program (výchovný program) pro děti</t>
  </si>
  <si>
    <t>Prevence v přírodě</t>
  </si>
  <si>
    <t>4x preeventivně</t>
  </si>
  <si>
    <t>Pohovorová a kontaktní místnost</t>
  </si>
  <si>
    <t>Město Vansdorf</t>
  </si>
  <si>
    <t>Výchovně vzdělávací pobyty</t>
  </si>
  <si>
    <t>Město Vejprty</t>
  </si>
  <si>
    <t>Asistent prevence kriminality - Vejprty</t>
  </si>
  <si>
    <t>Město Vimperk</t>
  </si>
  <si>
    <t>Bezpečnost pro seniory</t>
  </si>
  <si>
    <t>Asistent prevence kriminaliry</t>
  </si>
  <si>
    <t>Město Vysoké Mýto</t>
  </si>
  <si>
    <t>Vzdělávání strážníků a policistů sloužících v sociálně vyloučených lokalitách</t>
  </si>
  <si>
    <t>Město Vysoké Veselí</t>
  </si>
  <si>
    <t>Rizikové děti a mládež z Vysokého Veselí</t>
  </si>
  <si>
    <t>Město Znojmo</t>
  </si>
  <si>
    <t>Podpůrný program pro děti z rodin ohrožených sociální exkluzí</t>
  </si>
  <si>
    <t>Tancem proti kriminalitě</t>
  </si>
  <si>
    <t>Město Žatec</t>
  </si>
  <si>
    <t>Víkendové pobyty</t>
  </si>
  <si>
    <t>Prodloužený víkendový pobyt dětí</t>
  </si>
  <si>
    <t>Město Žďár nad Sázavou</t>
  </si>
  <si>
    <t>Speciální výslechová místnost na Územním odboru Policie ČR Žďár  nad Sázavou</t>
  </si>
  <si>
    <t>Město Železný Brod</t>
  </si>
  <si>
    <t>Víkendová cesta k životu bez mříží - III. Krok</t>
  </si>
  <si>
    <t>Zážitkovou pedagogikou k celoroční prevenci - víkend - voda</t>
  </si>
  <si>
    <t>Letní tábor "Kdo si hraje  nezlobí"</t>
  </si>
  <si>
    <t>Víkendové pobyty "Společně proti kriminalitě"</t>
  </si>
  <si>
    <t>KC Olomouc 2012</t>
  </si>
  <si>
    <t xml:space="preserve">Senioři v bezpečí </t>
  </si>
  <si>
    <t>Resocializační program pro propuštění z VTOS</t>
  </si>
  <si>
    <t xml:space="preserve">Vybudování klubu a návazných aktivit na městské ubytovně v soc. vyloučené lokalitě </t>
  </si>
  <si>
    <t>Specialista intervence na ZŠ praktické a MŠ speciální, Artura Krause 2344-6</t>
  </si>
  <si>
    <t>Bezpečnost seniorů II.</t>
  </si>
  <si>
    <t>Napříč prevencí - vzdělávací workshopy</t>
  </si>
  <si>
    <t>Zřízení pozice Asistent PK</t>
  </si>
  <si>
    <t>Vzdělávání sociálních pracovníků a pracovníků poradenských služeb v oblasti SPJ</t>
  </si>
  <si>
    <t>Zabezpečení jízdních kol mikročipy</t>
  </si>
  <si>
    <t>Koordinace činnosti a odborné vzdělávání členů pracovní skupiny prevence kriminality</t>
  </si>
  <si>
    <t>Náchod</t>
  </si>
  <si>
    <t>Rumburk</t>
  </si>
  <si>
    <t>Litovel</t>
  </si>
  <si>
    <t>Lipník nad Bečvou</t>
  </si>
  <si>
    <t>Slaný</t>
  </si>
  <si>
    <t>Humpolec</t>
  </si>
  <si>
    <t>Velká Bíteš</t>
  </si>
  <si>
    <t>MČ Praha 17</t>
  </si>
  <si>
    <t>Jablonec nad Nisou</t>
  </si>
  <si>
    <t>Jilemnice</t>
  </si>
  <si>
    <t>Vysoké Mýto</t>
  </si>
  <si>
    <t>Jáchymov</t>
  </si>
  <si>
    <t>Rotava</t>
  </si>
  <si>
    <t>Děčín</t>
  </si>
  <si>
    <t>Most</t>
  </si>
  <si>
    <t>Postoloprty</t>
  </si>
  <si>
    <t>Šluknov</t>
  </si>
  <si>
    <t>Trmice</t>
  </si>
  <si>
    <t>Dvůr Králové n.Labem</t>
  </si>
  <si>
    <t>Nový Bydžov</t>
  </si>
  <si>
    <t>Týn nad Vltavou</t>
  </si>
  <si>
    <t>Vimperk</t>
  </si>
  <si>
    <t>Šlapanice</t>
  </si>
  <si>
    <t>Jihlava</t>
  </si>
  <si>
    <t>Moravské Budějovice</t>
  </si>
  <si>
    <t>Bojkovice</t>
  </si>
  <si>
    <t>Slavičín</t>
  </si>
  <si>
    <t>Čáslav</t>
  </si>
  <si>
    <t>Mělník</t>
  </si>
  <si>
    <t>Rozšíření kamerového souboru</t>
  </si>
  <si>
    <t>Plácek-dětské hřiště u Domů pro sociálně vyloučené rodiny</t>
  </si>
  <si>
    <t>Rozšíření MKDS-2.etapa</t>
  </si>
  <si>
    <t>MKDS Vysoké Mýto</t>
  </si>
  <si>
    <t>MKDS Jáchymov-I.etapa</t>
  </si>
  <si>
    <t>Zřízení MKDS</t>
  </si>
  <si>
    <t>Rozšíření kamerového systému na území MO Plzeň 4</t>
  </si>
  <si>
    <t xml:space="preserve">Mobilní kamerový systém </t>
  </si>
  <si>
    <t>Zřízení pracoviště operátora MKDS</t>
  </si>
  <si>
    <t>Osvětlení bezpečnostně problémového prostoru v ul.Semi</t>
  </si>
  <si>
    <t>Lanové centrum</t>
  </si>
  <si>
    <t>Rozšíření kamerového systému, etapa X</t>
  </si>
  <si>
    <t>Modernizace a rozšíření kamerového systému</t>
  </si>
  <si>
    <t>Rozšíření MKDS-lokalita Děčín IX</t>
  </si>
  <si>
    <t>Krásná Lípa</t>
  </si>
  <si>
    <t>Sportovní hřiště</t>
  </si>
  <si>
    <t>Osvětlení předzámčí 2012</t>
  </si>
  <si>
    <t>Sportovní hřiště ve Šluknově</t>
  </si>
  <si>
    <t>Digitalizace ve městěTrmice</t>
  </si>
  <si>
    <t>Rozšíření kamerového souboru,Černá Stezka</t>
  </si>
  <si>
    <t>Osvětlení rizikových míst,Černá Stezka</t>
  </si>
  <si>
    <t>Sportovní hřiště, Velká Ves</t>
  </si>
  <si>
    <t>MKDS 2012</t>
  </si>
  <si>
    <t>Zefektivnění MKDS</t>
  </si>
  <si>
    <t>MKDS I.etapa</t>
  </si>
  <si>
    <t>Rozšíření MKDS od oblasti Lanovy Třídy a ul. Okružní</t>
  </si>
  <si>
    <t>Zabezpečení sociálně vyloučené lokality Břeclav</t>
  </si>
  <si>
    <t>KBMS(Komplexně bezpečnostní manažerský systém)</t>
  </si>
  <si>
    <t>Rozšíření MKDS v Chotěboři</t>
  </si>
  <si>
    <t>Kamerový systém města Moravské Budějovice,2.etapa</t>
  </si>
  <si>
    <t>Vytvoření městského kamerového dohlížecího systému</t>
  </si>
  <si>
    <t>Hřiště pro mládež</t>
  </si>
  <si>
    <t>Bezpečná ulice,spokojený občan</t>
  </si>
  <si>
    <t>Slanový prvek v zámeckém parku</t>
  </si>
  <si>
    <t>Obnova a vybavení dětských hřišť</t>
  </si>
  <si>
    <t>Retlansační bod MKDS-Propojení MěP a PČR</t>
  </si>
  <si>
    <t>Rozšíření MKDS Pečky 2012</t>
  </si>
  <si>
    <t>Zařízení pro dig.záznam a distribuci obrazu</t>
  </si>
  <si>
    <t>Modernizace a rozšíření monitorovacího pracoviště MKDS</t>
  </si>
  <si>
    <t>Rozšíření MKDS,vybudování nového kamerového bodu Jihlavská</t>
  </si>
  <si>
    <t>Plácek-dětské hřiště u Ubytovny pro rodiče s dětmi Za Plynárnou</t>
  </si>
  <si>
    <t>Desná</t>
  </si>
  <si>
    <t>Zabezpečovací soubory MU Desná</t>
  </si>
  <si>
    <t xml:space="preserve">Nový Bor </t>
  </si>
  <si>
    <t>Rekonstrukce a rozšíření MKDS</t>
  </si>
  <si>
    <t xml:space="preserve">Bílovec </t>
  </si>
  <si>
    <t>MKDS Bruntál 2012</t>
  </si>
  <si>
    <t>Fulnek</t>
  </si>
  <si>
    <t>Sportovní hřiště ve Fulneku</t>
  </si>
  <si>
    <t>Venkovní posilovací hřiště</t>
  </si>
  <si>
    <t>Český Brod</t>
  </si>
  <si>
    <t>Rozšíření MKDS města Příbram</t>
  </si>
  <si>
    <t>Bezpečná Břeclav-MKDS 2012</t>
  </si>
  <si>
    <t>Osvětlení problémové lokality parku Střelnice v Bílovci</t>
  </si>
  <si>
    <t>Mobilní kamerový soubor se zabezpečovacími soubory</t>
  </si>
  <si>
    <t>Rozšíření a zvýšení kapacity videozáznamu MKDS</t>
  </si>
  <si>
    <t>Milovice</t>
  </si>
  <si>
    <t>Satutární město Hradec Králové</t>
  </si>
  <si>
    <t xml:space="preserve">Nevyčerpáno, </t>
  </si>
  <si>
    <t>S Lanem bezpečně na "PĚTCE" 2012</t>
  </si>
  <si>
    <t xml:space="preserve">Celková částka za Program prevence kriminality                                                                                                                                                                             </t>
  </si>
  <si>
    <t>%</t>
  </si>
  <si>
    <t>spoluúčasti</t>
  </si>
  <si>
    <t>Přidělená dotace v rámci Programů prevence kriminality v roce 2012</t>
  </si>
  <si>
    <t>Přidělená  dotace Programu prevence kriminality v roce 2012</t>
  </si>
  <si>
    <t>Spoluúčasti</t>
  </si>
  <si>
    <t>Přidělené dotace v rámci Programů prevence kriminality v roce 2012</t>
  </si>
  <si>
    <t>spoluúčsti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</si>
</sst>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##,###,###,##0.00"/>
    <numFmt numFmtId="168" formatCode="##,###,###,##0.000"/>
    <numFmt numFmtId="169" formatCode="##,###,###,##0.0"/>
    <numFmt numFmtId="170" formatCode="0.000"/>
    <numFmt numFmtId="171" formatCode="0.0000"/>
    <numFmt numFmtId="172" formatCode="#,##0.0000"/>
  </numFmts>
  <fonts count="39">
    <font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9"/>
      <color indexed="10"/>
      <name val="MS Sans Serif"/>
      <family val="2"/>
    </font>
    <font>
      <b/>
      <sz val="8"/>
      <color indexed="10"/>
      <name val="MS Sans Serif"/>
      <family val="2"/>
    </font>
    <font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7" borderId="8" applyNumberFormat="0" applyAlignment="0" applyProtection="0"/>
    <xf numFmtId="0" fontId="31" fillId="19" borderId="8" applyNumberFormat="0" applyAlignment="0" applyProtection="0"/>
    <xf numFmtId="0" fontId="30" fillId="19" borderId="9" applyNumberFormat="0" applyAlignment="0" applyProtection="0"/>
    <xf numFmtId="0" fontId="3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24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2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1" fillId="24" borderId="13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18" fillId="24" borderId="15" xfId="0" applyFont="1" applyFill="1" applyBorder="1" applyAlignment="1">
      <alignment wrapText="1"/>
    </xf>
    <xf numFmtId="0" fontId="18" fillId="24" borderId="16" xfId="0" applyFont="1" applyFill="1" applyBorder="1" applyAlignment="1">
      <alignment wrapText="1"/>
    </xf>
    <xf numFmtId="165" fontId="18" fillId="24" borderId="16" xfId="0" applyNumberFormat="1" applyFont="1" applyFill="1" applyBorder="1" applyAlignment="1">
      <alignment/>
    </xf>
    <xf numFmtId="165" fontId="18" fillId="24" borderId="16" xfId="0" applyNumberFormat="1" applyFont="1" applyFill="1" applyBorder="1" applyAlignment="1">
      <alignment/>
    </xf>
    <xf numFmtId="165" fontId="18" fillId="24" borderId="16" xfId="0" applyNumberFormat="1" applyFont="1" applyFill="1" applyBorder="1" applyAlignment="1">
      <alignment wrapText="1"/>
    </xf>
    <xf numFmtId="4" fontId="18" fillId="24" borderId="16" xfId="0" applyNumberFormat="1" applyFont="1" applyFill="1" applyBorder="1" applyAlignment="1">
      <alignment/>
    </xf>
    <xf numFmtId="49" fontId="17" fillId="24" borderId="16" xfId="0" applyNumberFormat="1" applyFont="1" applyFill="1" applyBorder="1" applyAlignment="1">
      <alignment wrapText="1"/>
    </xf>
    <xf numFmtId="167" fontId="18" fillId="24" borderId="16" xfId="0" applyNumberFormat="1" applyFont="1" applyFill="1" applyBorder="1" applyAlignment="1">
      <alignment/>
    </xf>
    <xf numFmtId="0" fontId="12" fillId="24" borderId="16" xfId="0" applyFont="1" applyFill="1" applyBorder="1" applyAlignment="1">
      <alignment wrapText="1"/>
    </xf>
    <xf numFmtId="49" fontId="18" fillId="0" borderId="15" xfId="0" applyNumberFormat="1" applyFont="1" applyFill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165" fontId="18" fillId="0" borderId="16" xfId="0" applyNumberFormat="1" applyFont="1" applyFill="1" applyBorder="1" applyAlignment="1">
      <alignment/>
    </xf>
    <xf numFmtId="165" fontId="18" fillId="0" borderId="16" xfId="0" applyNumberFormat="1" applyFont="1" applyFill="1" applyBorder="1" applyAlignment="1">
      <alignment/>
    </xf>
    <xf numFmtId="165" fontId="18" fillId="24" borderId="17" xfId="0" applyNumberFormat="1" applyFont="1" applyFill="1" applyBorder="1" applyAlignment="1">
      <alignment/>
    </xf>
    <xf numFmtId="0" fontId="19" fillId="24" borderId="16" xfId="0" applyFont="1" applyFill="1" applyBorder="1" applyAlignment="1">
      <alignment wrapText="1"/>
    </xf>
    <xf numFmtId="165" fontId="20" fillId="24" borderId="16" xfId="0" applyNumberFormat="1" applyFont="1" applyFill="1" applyBorder="1" applyAlignment="1">
      <alignment/>
    </xf>
    <xf numFmtId="4" fontId="20" fillId="24" borderId="16" xfId="0" applyNumberFormat="1" applyFont="1" applyFill="1" applyBorder="1" applyAlignment="1">
      <alignment/>
    </xf>
    <xf numFmtId="0" fontId="18" fillId="24" borderId="18" xfId="0" applyFont="1" applyFill="1" applyBorder="1" applyAlignment="1">
      <alignment wrapText="1"/>
    </xf>
    <xf numFmtId="0" fontId="18" fillId="24" borderId="10" xfId="0" applyFont="1" applyFill="1" applyBorder="1" applyAlignment="1">
      <alignment wrapText="1"/>
    </xf>
    <xf numFmtId="165" fontId="20" fillId="24" borderId="17" xfId="0" applyNumberFormat="1" applyFont="1" applyFill="1" applyBorder="1" applyAlignment="1">
      <alignment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wrapText="1"/>
    </xf>
    <xf numFmtId="49" fontId="2" fillId="0" borderId="21" xfId="0" applyNumberFormat="1" applyFont="1" applyFill="1" applyBorder="1" applyAlignment="1">
      <alignment wrapText="1"/>
    </xf>
    <xf numFmtId="165" fontId="2" fillId="0" borderId="21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wrapText="1"/>
    </xf>
    <xf numFmtId="165" fontId="2" fillId="0" borderId="16" xfId="0" applyNumberFormat="1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167" fontId="2" fillId="0" borderId="16" xfId="0" applyNumberFormat="1" applyFont="1" applyFill="1" applyBorder="1" applyAlignment="1">
      <alignment/>
    </xf>
    <xf numFmtId="165" fontId="2" fillId="0" borderId="21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49" fontId="21" fillId="0" borderId="0" xfId="0" applyNumberFormat="1" applyFont="1" applyFill="1" applyBorder="1" applyAlignment="1">
      <alignment horizontal="left" wrapText="1"/>
    </xf>
    <xf numFmtId="0" fontId="2" fillId="0" borderId="16" xfId="0" applyFont="1" applyFill="1" applyBorder="1" applyAlignment="1">
      <alignment wrapText="1"/>
    </xf>
    <xf numFmtId="0" fontId="0" fillId="24" borderId="0" xfId="0" applyFont="1" applyFill="1" applyAlignment="1">
      <alignment/>
    </xf>
    <xf numFmtId="4" fontId="2" fillId="0" borderId="16" xfId="0" applyNumberFormat="1" applyFont="1" applyFill="1" applyBorder="1" applyAlignment="1">
      <alignment/>
    </xf>
    <xf numFmtId="0" fontId="18" fillId="24" borderId="22" xfId="0" applyFont="1" applyFill="1" applyBorder="1" applyAlignment="1">
      <alignment wrapText="1"/>
    </xf>
    <xf numFmtId="0" fontId="18" fillId="24" borderId="23" xfId="0" applyFont="1" applyFill="1" applyBorder="1" applyAlignment="1">
      <alignment wrapText="1"/>
    </xf>
    <xf numFmtId="165" fontId="18" fillId="24" borderId="23" xfId="0" applyNumberFormat="1" applyFont="1" applyFill="1" applyBorder="1" applyAlignment="1">
      <alignment/>
    </xf>
    <xf numFmtId="165" fontId="18" fillId="24" borderId="23" xfId="0" applyNumberFormat="1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7" fontId="2" fillId="0" borderId="21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24" xfId="0" applyNumberFormat="1" applyFont="1" applyFill="1" applyBorder="1" applyAlignment="1">
      <alignment wrapText="1"/>
    </xf>
    <xf numFmtId="167" fontId="21" fillId="0" borderId="0" xfId="0" applyNumberFormat="1" applyFont="1" applyFill="1" applyBorder="1" applyAlignment="1">
      <alignment/>
    </xf>
    <xf numFmtId="165" fontId="21" fillId="0" borderId="16" xfId="0" applyNumberFormat="1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165" fontId="2" fillId="0" borderId="25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wrapText="1"/>
    </xf>
    <xf numFmtId="167" fontId="2" fillId="0" borderId="17" xfId="0" applyNumberFormat="1" applyFont="1" applyFill="1" applyBorder="1" applyAlignment="1">
      <alignment/>
    </xf>
    <xf numFmtId="165" fontId="2" fillId="0" borderId="17" xfId="0" applyNumberFormat="1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165" fontId="2" fillId="0" borderId="27" xfId="0" applyNumberFormat="1" applyFont="1" applyFill="1" applyBorder="1" applyAlignment="1">
      <alignment/>
    </xf>
    <xf numFmtId="0" fontId="2" fillId="0" borderId="2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 wrapText="1"/>
    </xf>
    <xf numFmtId="49" fontId="21" fillId="0" borderId="16" xfId="0" applyNumberFormat="1" applyFont="1" applyFill="1" applyBorder="1" applyAlignment="1">
      <alignment wrapText="1"/>
    </xf>
    <xf numFmtId="167" fontId="21" fillId="0" borderId="16" xfId="0" applyNumberFormat="1" applyFont="1" applyFill="1" applyBorder="1" applyAlignment="1">
      <alignment/>
    </xf>
    <xf numFmtId="165" fontId="2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18" fillId="24" borderId="10" xfId="0" applyNumberFormat="1" applyFont="1" applyFill="1" applyBorder="1" applyAlignment="1">
      <alignment/>
    </xf>
    <xf numFmtId="0" fontId="18" fillId="24" borderId="20" xfId="0" applyFont="1" applyFill="1" applyBorder="1" applyAlignment="1">
      <alignment wrapText="1"/>
    </xf>
    <xf numFmtId="0" fontId="18" fillId="24" borderId="21" xfId="0" applyFont="1" applyFill="1" applyBorder="1" applyAlignment="1">
      <alignment wrapText="1"/>
    </xf>
    <xf numFmtId="165" fontId="18" fillId="24" borderId="21" xfId="0" applyNumberFormat="1" applyFont="1" applyFill="1" applyBorder="1" applyAlignment="1">
      <alignment/>
    </xf>
    <xf numFmtId="49" fontId="2" fillId="0" borderId="30" xfId="0" applyNumberFormat="1" applyFont="1" applyFill="1" applyBorder="1" applyAlignment="1">
      <alignment wrapText="1"/>
    </xf>
    <xf numFmtId="49" fontId="18" fillId="24" borderId="15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14" fillId="24" borderId="10" xfId="0" applyFont="1" applyFill="1" applyBorder="1" applyAlignment="1">
      <alignment wrapText="1"/>
    </xf>
    <xf numFmtId="0" fontId="12" fillId="24" borderId="21" xfId="0" applyFont="1" applyFill="1" applyBorder="1" applyAlignment="1">
      <alignment wrapText="1"/>
    </xf>
    <xf numFmtId="49" fontId="2" fillId="0" borderId="26" xfId="0" applyNumberFormat="1" applyFont="1" applyFill="1" applyBorder="1" applyAlignment="1">
      <alignment wrapText="1"/>
    </xf>
    <xf numFmtId="49" fontId="2" fillId="0" borderId="27" xfId="0" applyNumberFormat="1" applyFont="1" applyFill="1" applyBorder="1" applyAlignment="1">
      <alignment wrapText="1"/>
    </xf>
    <xf numFmtId="167" fontId="2" fillId="0" borderId="27" xfId="0" applyNumberFormat="1" applyFont="1" applyFill="1" applyBorder="1" applyAlignment="1">
      <alignment/>
    </xf>
    <xf numFmtId="165" fontId="2" fillId="0" borderId="17" xfId="0" applyNumberFormat="1" applyFont="1" applyFill="1" applyBorder="1" applyAlignment="1">
      <alignment/>
    </xf>
    <xf numFmtId="165" fontId="21" fillId="0" borderId="16" xfId="0" applyNumberFormat="1" applyFont="1" applyFill="1" applyBorder="1" applyAlignment="1">
      <alignment/>
    </xf>
    <xf numFmtId="49" fontId="21" fillId="0" borderId="16" xfId="0" applyNumberFormat="1" applyFont="1" applyFill="1" applyBorder="1" applyAlignment="1">
      <alignment wrapText="1"/>
    </xf>
    <xf numFmtId="167" fontId="21" fillId="0" borderId="16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 wrapText="1"/>
    </xf>
    <xf numFmtId="165" fontId="18" fillId="24" borderId="16" xfId="0" applyNumberFormat="1" applyFont="1" applyFill="1" applyBorder="1" applyAlignment="1">
      <alignment/>
    </xf>
    <xf numFmtId="165" fontId="18" fillId="24" borderId="29" xfId="0" applyNumberFormat="1" applyFont="1" applyFill="1" applyBorder="1" applyAlignment="1">
      <alignment wrapText="1"/>
    </xf>
    <xf numFmtId="165" fontId="2" fillId="0" borderId="29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wrapText="1"/>
    </xf>
    <xf numFmtId="167" fontId="2" fillId="0" borderId="16" xfId="0" applyNumberFormat="1" applyFont="1" applyFill="1" applyBorder="1" applyAlignment="1">
      <alignment/>
    </xf>
    <xf numFmtId="49" fontId="18" fillId="24" borderId="15" xfId="0" applyNumberFormat="1" applyFont="1" applyFill="1" applyBorder="1" applyAlignment="1">
      <alignment wrapText="1"/>
    </xf>
    <xf numFmtId="49" fontId="18" fillId="24" borderId="16" xfId="0" applyNumberFormat="1" applyFont="1" applyFill="1" applyBorder="1" applyAlignment="1">
      <alignment wrapText="1"/>
    </xf>
    <xf numFmtId="0" fontId="18" fillId="24" borderId="30" xfId="0" applyFont="1" applyFill="1" applyBorder="1" applyAlignment="1">
      <alignment wrapText="1"/>
    </xf>
    <xf numFmtId="165" fontId="2" fillId="0" borderId="21" xfId="0" applyNumberFormat="1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right" vertical="center"/>
    </xf>
    <xf numFmtId="0" fontId="0" fillId="24" borderId="23" xfId="0" applyFill="1" applyBorder="1" applyAlignment="1">
      <alignment horizontal="center" vertical="center" wrapText="1"/>
    </xf>
    <xf numFmtId="0" fontId="2" fillId="0" borderId="28" xfId="0" applyFont="1" applyFill="1" applyBorder="1" applyAlignment="1">
      <alignment wrapText="1"/>
    </xf>
    <xf numFmtId="49" fontId="17" fillId="24" borderId="23" xfId="0" applyNumberFormat="1" applyFont="1" applyFill="1" applyBorder="1" applyAlignment="1">
      <alignment wrapText="1"/>
    </xf>
    <xf numFmtId="167" fontId="18" fillId="24" borderId="23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0" fontId="18" fillId="24" borderId="26" xfId="0" applyFont="1" applyFill="1" applyBorder="1" applyAlignment="1">
      <alignment wrapText="1"/>
    </xf>
    <xf numFmtId="0" fontId="18" fillId="24" borderId="27" xfId="0" applyFont="1" applyFill="1" applyBorder="1" applyAlignment="1">
      <alignment wrapText="1"/>
    </xf>
    <xf numFmtId="165" fontId="18" fillId="24" borderId="27" xfId="0" applyNumberFormat="1" applyFont="1" applyFill="1" applyBorder="1" applyAlignment="1">
      <alignment/>
    </xf>
    <xf numFmtId="0" fontId="18" fillId="24" borderId="17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9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4" fontId="18" fillId="24" borderId="23" xfId="0" applyNumberFormat="1" applyFont="1" applyFill="1" applyBorder="1" applyAlignment="1">
      <alignment/>
    </xf>
    <xf numFmtId="49" fontId="2" fillId="0" borderId="28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wrapText="1"/>
    </xf>
    <xf numFmtId="167" fontId="2" fillId="0" borderId="19" xfId="0" applyNumberFormat="1" applyFont="1" applyFill="1" applyBorder="1" applyAlignment="1">
      <alignment/>
    </xf>
    <xf numFmtId="49" fontId="2" fillId="24" borderId="23" xfId="0" applyNumberFormat="1" applyFont="1" applyFill="1" applyBorder="1" applyAlignment="1">
      <alignment wrapText="1"/>
    </xf>
    <xf numFmtId="0" fontId="18" fillId="24" borderId="22" xfId="0" applyFont="1" applyFill="1" applyBorder="1" applyAlignment="1">
      <alignment wrapText="1"/>
    </xf>
    <xf numFmtId="49" fontId="2" fillId="0" borderId="20" xfId="0" applyNumberFormat="1" applyFont="1" applyFill="1" applyBorder="1" applyAlignment="1">
      <alignment wrapText="1"/>
    </xf>
    <xf numFmtId="167" fontId="18" fillId="24" borderId="23" xfId="0" applyNumberFormat="1" applyFont="1" applyFill="1" applyBorder="1" applyAlignment="1">
      <alignment/>
    </xf>
    <xf numFmtId="49" fontId="18" fillId="24" borderId="22" xfId="0" applyNumberFormat="1" applyFont="1" applyFill="1" applyBorder="1" applyAlignment="1">
      <alignment wrapText="1"/>
    </xf>
    <xf numFmtId="49" fontId="18" fillId="24" borderId="23" xfId="0" applyNumberFormat="1" applyFont="1" applyFill="1" applyBorder="1" applyAlignment="1">
      <alignment wrapText="1"/>
    </xf>
    <xf numFmtId="49" fontId="2" fillId="0" borderId="20" xfId="0" applyNumberFormat="1" applyFont="1" applyFill="1" applyBorder="1" applyAlignment="1">
      <alignment wrapText="1"/>
    </xf>
    <xf numFmtId="167" fontId="2" fillId="0" borderId="21" xfId="0" applyNumberFormat="1" applyFont="1" applyFill="1" applyBorder="1" applyAlignment="1">
      <alignment/>
    </xf>
    <xf numFmtId="49" fontId="2" fillId="0" borderId="28" xfId="0" applyNumberFormat="1" applyFont="1" applyFill="1" applyBorder="1" applyAlignment="1">
      <alignment wrapText="1"/>
    </xf>
    <xf numFmtId="167" fontId="2" fillId="0" borderId="19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165" fontId="2" fillId="0" borderId="27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5" fontId="7" fillId="0" borderId="0" xfId="0" applyNumberFormat="1" applyFont="1" applyAlignment="1">
      <alignment/>
    </xf>
    <xf numFmtId="165" fontId="13" fillId="0" borderId="16" xfId="0" applyNumberFormat="1" applyFont="1" applyFill="1" applyBorder="1" applyAlignment="1">
      <alignment horizontal="right"/>
    </xf>
    <xf numFmtId="165" fontId="15" fillId="24" borderId="16" xfId="0" applyNumberFormat="1" applyFont="1" applyFill="1" applyBorder="1" applyAlignment="1">
      <alignment/>
    </xf>
    <xf numFmtId="165" fontId="15" fillId="24" borderId="16" xfId="0" applyNumberFormat="1" applyFont="1" applyFill="1" applyBorder="1" applyAlignment="1">
      <alignment horizontal="right"/>
    </xf>
    <xf numFmtId="165" fontId="15" fillId="24" borderId="16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/>
    </xf>
    <xf numFmtId="165" fontId="15" fillId="24" borderId="16" xfId="0" applyNumberFormat="1" applyFont="1" applyFill="1" applyBorder="1" applyAlignment="1">
      <alignment wrapText="1"/>
    </xf>
    <xf numFmtId="165" fontId="15" fillId="24" borderId="10" xfId="0" applyNumberFormat="1" applyFont="1" applyFill="1" applyBorder="1" applyAlignment="1">
      <alignment/>
    </xf>
    <xf numFmtId="165" fontId="15" fillId="24" borderId="16" xfId="0" applyNumberFormat="1" applyFont="1" applyFill="1" applyBorder="1" applyAlignment="1">
      <alignment/>
    </xf>
    <xf numFmtId="165" fontId="4" fillId="0" borderId="31" xfId="0" applyNumberFormat="1" applyFont="1" applyFill="1" applyBorder="1" applyAlignment="1">
      <alignment/>
    </xf>
    <xf numFmtId="165" fontId="4" fillId="0" borderId="32" xfId="0" applyNumberFormat="1" applyFont="1" applyFill="1" applyBorder="1" applyAlignment="1">
      <alignment/>
    </xf>
    <xf numFmtId="165" fontId="4" fillId="0" borderId="33" xfId="0" applyNumberFormat="1" applyFont="1" applyFill="1" applyBorder="1" applyAlignment="1">
      <alignment/>
    </xf>
    <xf numFmtId="165" fontId="14" fillId="24" borderId="16" xfId="0" applyNumberFormat="1" applyFont="1" applyFill="1" applyBorder="1" applyAlignment="1">
      <alignment wrapText="1"/>
    </xf>
    <xf numFmtId="165" fontId="7" fillId="0" borderId="16" xfId="0" applyNumberFormat="1" applyFont="1" applyFill="1" applyBorder="1" applyAlignment="1">
      <alignment horizontal="right"/>
    </xf>
    <xf numFmtId="165" fontId="7" fillId="0" borderId="21" xfId="0" applyNumberFormat="1" applyFont="1" applyFill="1" applyBorder="1" applyAlignment="1">
      <alignment horizontal="right"/>
    </xf>
    <xf numFmtId="4" fontId="18" fillId="24" borderId="27" xfId="0" applyNumberFormat="1" applyFont="1" applyFill="1" applyBorder="1" applyAlignment="1">
      <alignment/>
    </xf>
    <xf numFmtId="4" fontId="18" fillId="24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165" fontId="2" fillId="0" borderId="34" xfId="0" applyNumberFormat="1" applyFont="1" applyFill="1" applyBorder="1" applyAlignment="1">
      <alignment horizontal="right" vertical="center" wrapText="1"/>
    </xf>
    <xf numFmtId="165" fontId="13" fillId="24" borderId="16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/>
    </xf>
    <xf numFmtId="4" fontId="21" fillId="0" borderId="16" xfId="0" applyNumberFormat="1" applyFont="1" applyFill="1" applyBorder="1" applyAlignment="1">
      <alignment/>
    </xf>
    <xf numFmtId="165" fontId="0" fillId="0" borderId="0" xfId="0" applyNumberFormat="1" applyFont="1" applyFill="1" applyAlignment="1">
      <alignment horizontal="center" vertical="center"/>
    </xf>
    <xf numFmtId="165" fontId="7" fillId="0" borderId="19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Alignment="1">
      <alignment horizontal="right"/>
    </xf>
    <xf numFmtId="165" fontId="2" fillId="0" borderId="25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/>
    </xf>
    <xf numFmtId="165" fontId="7" fillId="0" borderId="23" xfId="0" applyNumberFormat="1" applyFont="1" applyFill="1" applyBorder="1" applyAlignment="1">
      <alignment horizontal="right"/>
    </xf>
    <xf numFmtId="165" fontId="15" fillId="24" borderId="23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 horizontal="right"/>
    </xf>
    <xf numFmtId="165" fontId="7" fillId="0" borderId="19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wrapText="1"/>
    </xf>
    <xf numFmtId="4" fontId="2" fillId="0" borderId="19" xfId="0" applyNumberFormat="1" applyFont="1" applyFill="1" applyBorder="1" applyAlignment="1">
      <alignment/>
    </xf>
    <xf numFmtId="165" fontId="2" fillId="0" borderId="36" xfId="0" applyNumberFormat="1" applyFont="1" applyFill="1" applyBorder="1" applyAlignment="1">
      <alignment/>
    </xf>
    <xf numFmtId="165" fontId="2" fillId="0" borderId="37" xfId="0" applyNumberFormat="1" applyFont="1" applyFill="1" applyBorder="1" applyAlignment="1">
      <alignment/>
    </xf>
    <xf numFmtId="165" fontId="2" fillId="0" borderId="38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4" fontId="18" fillId="24" borderId="16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4" fontId="2" fillId="0" borderId="37" xfId="0" applyNumberFormat="1" applyFont="1" applyFill="1" applyBorder="1" applyAlignment="1">
      <alignment/>
    </xf>
    <xf numFmtId="167" fontId="18" fillId="24" borderId="39" xfId="0" applyNumberFormat="1" applyFont="1" applyFill="1" applyBorder="1" applyAlignment="1">
      <alignment/>
    </xf>
    <xf numFmtId="165" fontId="18" fillId="24" borderId="39" xfId="0" applyNumberFormat="1" applyFont="1" applyFill="1" applyBorder="1" applyAlignment="1">
      <alignment/>
    </xf>
    <xf numFmtId="165" fontId="18" fillId="24" borderId="29" xfId="0" applyNumberFormat="1" applyFont="1" applyFill="1" applyBorder="1" applyAlignment="1">
      <alignment/>
    </xf>
    <xf numFmtId="4" fontId="18" fillId="24" borderId="40" xfId="0" applyNumberFormat="1" applyFont="1" applyFill="1" applyBorder="1" applyAlignment="1">
      <alignment/>
    </xf>
    <xf numFmtId="165" fontId="2" fillId="0" borderId="36" xfId="0" applyNumberFormat="1" applyFont="1" applyFill="1" applyBorder="1" applyAlignment="1">
      <alignment/>
    </xf>
    <xf numFmtId="165" fontId="18" fillId="24" borderId="41" xfId="0" applyNumberFormat="1" applyFont="1" applyFill="1" applyBorder="1" applyAlignment="1">
      <alignment/>
    </xf>
    <xf numFmtId="165" fontId="2" fillId="0" borderId="42" xfId="0" applyNumberFormat="1" applyFont="1" applyFill="1" applyBorder="1" applyAlignment="1">
      <alignment/>
    </xf>
    <xf numFmtId="165" fontId="2" fillId="0" borderId="41" xfId="0" applyNumberFormat="1" applyFont="1" applyFill="1" applyBorder="1" applyAlignment="1">
      <alignment/>
    </xf>
    <xf numFmtId="165" fontId="18" fillId="24" borderId="36" xfId="0" applyNumberFormat="1" applyFont="1" applyFill="1" applyBorder="1" applyAlignment="1">
      <alignment/>
    </xf>
    <xf numFmtId="165" fontId="2" fillId="0" borderId="40" xfId="0" applyNumberFormat="1" applyFont="1" applyFill="1" applyBorder="1" applyAlignment="1">
      <alignment/>
    </xf>
    <xf numFmtId="165" fontId="2" fillId="0" borderId="29" xfId="0" applyNumberFormat="1" applyFont="1" applyFill="1" applyBorder="1" applyAlignment="1">
      <alignment/>
    </xf>
    <xf numFmtId="165" fontId="2" fillId="0" borderId="41" xfId="0" applyNumberFormat="1" applyFont="1" applyFill="1" applyBorder="1" applyAlignment="1">
      <alignment/>
    </xf>
    <xf numFmtId="165" fontId="18" fillId="24" borderId="37" xfId="0" applyNumberFormat="1" applyFont="1" applyFill="1" applyBorder="1" applyAlignment="1">
      <alignment/>
    </xf>
    <xf numFmtId="167" fontId="18" fillId="24" borderId="29" xfId="0" applyNumberFormat="1" applyFont="1" applyFill="1" applyBorder="1" applyAlignment="1">
      <alignment/>
    </xf>
    <xf numFmtId="165" fontId="18" fillId="24" borderId="29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4" fontId="18" fillId="24" borderId="29" xfId="0" applyNumberFormat="1" applyFont="1" applyFill="1" applyBorder="1" applyAlignment="1">
      <alignment/>
    </xf>
    <xf numFmtId="4" fontId="18" fillId="24" borderId="39" xfId="0" applyNumberFormat="1" applyFont="1" applyFill="1" applyBorder="1" applyAlignment="1">
      <alignment/>
    </xf>
    <xf numFmtId="167" fontId="18" fillId="24" borderId="39" xfId="0" applyNumberFormat="1" applyFont="1" applyFill="1" applyBorder="1" applyAlignment="1">
      <alignment/>
    </xf>
    <xf numFmtId="165" fontId="2" fillId="0" borderId="29" xfId="0" applyNumberFormat="1" applyFont="1" applyFill="1" applyBorder="1" applyAlignment="1">
      <alignment/>
    </xf>
    <xf numFmtId="165" fontId="18" fillId="24" borderId="29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4" fillId="0" borderId="4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" fontId="0" fillId="0" borderId="44" xfId="0" applyNumberFormat="1" applyFont="1" applyFill="1" applyBorder="1" applyAlignment="1">
      <alignment horizontal="center" vertical="center" wrapText="1"/>
    </xf>
    <xf numFmtId="165" fontId="2" fillId="0" borderId="37" xfId="0" applyNumberFormat="1" applyFont="1" applyFill="1" applyBorder="1" applyAlignment="1">
      <alignment horizontal="right" vertical="center" wrapText="1"/>
    </xf>
    <xf numFmtId="165" fontId="2" fillId="0" borderId="38" xfId="0" applyNumberFormat="1" applyFont="1" applyFill="1" applyBorder="1" applyAlignment="1">
      <alignment horizontal="right" vertical="center" wrapText="1"/>
    </xf>
    <xf numFmtId="165" fontId="2" fillId="0" borderId="37" xfId="0" applyNumberFormat="1" applyFont="1" applyFill="1" applyBorder="1" applyAlignment="1">
      <alignment/>
    </xf>
    <xf numFmtId="165" fontId="18" fillId="24" borderId="39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4" fontId="18" fillId="24" borderId="29" xfId="0" applyNumberFormat="1" applyFont="1" applyFill="1" applyBorder="1" applyAlignment="1">
      <alignment/>
    </xf>
    <xf numFmtId="4" fontId="0" fillId="0" borderId="29" xfId="0" applyNumberFormat="1" applyFont="1" applyBorder="1" applyAlignment="1">
      <alignment/>
    </xf>
    <xf numFmtId="165" fontId="2" fillId="0" borderId="38" xfId="0" applyNumberFormat="1" applyFont="1" applyFill="1" applyBorder="1" applyAlignment="1">
      <alignment/>
    </xf>
    <xf numFmtId="165" fontId="18" fillId="0" borderId="29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65" fontId="2" fillId="0" borderId="21" xfId="0" applyNumberFormat="1" applyFont="1" applyBorder="1" applyAlignment="1">
      <alignment horizontal="right" vertical="center"/>
    </xf>
    <xf numFmtId="165" fontId="2" fillId="0" borderId="46" xfId="0" applyNumberFormat="1" applyFont="1" applyFill="1" applyBorder="1" applyAlignment="1">
      <alignment horizontal="right" vertical="center" wrapText="1"/>
    </xf>
    <xf numFmtId="4" fontId="0" fillId="0" borderId="47" xfId="0" applyNumberFormat="1" applyFont="1" applyFill="1" applyBorder="1" applyAlignment="1">
      <alignment horizontal="center" vertical="center"/>
    </xf>
    <xf numFmtId="4" fontId="0" fillId="0" borderId="48" xfId="0" applyNumberFormat="1" applyFont="1" applyFill="1" applyBorder="1" applyAlignment="1">
      <alignment horizontal="center" vertical="center"/>
    </xf>
    <xf numFmtId="4" fontId="12" fillId="24" borderId="49" xfId="0" applyNumberFormat="1" applyFont="1" applyFill="1" applyBorder="1" applyAlignment="1">
      <alignment horizontal="center" vertical="center"/>
    </xf>
    <xf numFmtId="165" fontId="2" fillId="0" borderId="19" xfId="0" applyNumberFormat="1" applyFont="1" applyFill="1" applyBorder="1" applyAlignment="1">
      <alignment wrapText="1"/>
    </xf>
    <xf numFmtId="4" fontId="0" fillId="0" borderId="50" xfId="0" applyNumberFormat="1" applyFont="1" applyFill="1" applyBorder="1" applyAlignment="1">
      <alignment horizontal="center" vertical="center"/>
    </xf>
    <xf numFmtId="165" fontId="18" fillId="24" borderId="23" xfId="0" applyNumberFormat="1" applyFont="1" applyFill="1" applyBorder="1" applyAlignment="1">
      <alignment wrapText="1"/>
    </xf>
    <xf numFmtId="165" fontId="18" fillId="24" borderId="23" xfId="0" applyNumberFormat="1" applyFont="1" applyFill="1" applyBorder="1" applyAlignment="1">
      <alignment wrapText="1"/>
    </xf>
    <xf numFmtId="165" fontId="18" fillId="24" borderId="39" xfId="0" applyNumberFormat="1" applyFont="1" applyFill="1" applyBorder="1" applyAlignment="1">
      <alignment wrapText="1"/>
    </xf>
    <xf numFmtId="4" fontId="12" fillId="24" borderId="43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0" fillId="24" borderId="43" xfId="0" applyNumberFormat="1" applyFont="1" applyFill="1" applyBorder="1" applyAlignment="1">
      <alignment horizontal="center" vertical="center"/>
    </xf>
    <xf numFmtId="4" fontId="0" fillId="24" borderId="51" xfId="0" applyNumberFormat="1" applyFont="1" applyFill="1" applyBorder="1" applyAlignment="1">
      <alignment horizontal="center" vertical="center"/>
    </xf>
    <xf numFmtId="4" fontId="0" fillId="0" borderId="45" xfId="0" applyNumberFormat="1" applyFill="1" applyBorder="1" applyAlignment="1">
      <alignment/>
    </xf>
    <xf numFmtId="4" fontId="0" fillId="0" borderId="50" xfId="0" applyNumberFormat="1" applyFill="1" applyBorder="1" applyAlignment="1">
      <alignment wrapText="1"/>
    </xf>
    <xf numFmtId="4" fontId="0" fillId="0" borderId="43" xfId="0" applyNumberFormat="1" applyFont="1" applyFill="1" applyBorder="1" applyAlignment="1">
      <alignment/>
    </xf>
    <xf numFmtId="0" fontId="4" fillId="0" borderId="52" xfId="0" applyNumberFormat="1" applyFont="1" applyFill="1" applyBorder="1" applyAlignment="1">
      <alignment/>
    </xf>
    <xf numFmtId="0" fontId="4" fillId="0" borderId="53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/>
    </xf>
    <xf numFmtId="0" fontId="4" fillId="0" borderId="54" xfId="0" applyNumberFormat="1" applyFont="1" applyFill="1" applyBorder="1" applyAlignment="1">
      <alignment/>
    </xf>
    <xf numFmtId="0" fontId="6" fillId="0" borderId="35" xfId="0" applyNumberFormat="1" applyFont="1" applyFill="1" applyBorder="1" applyAlignment="1">
      <alignment/>
    </xf>
    <xf numFmtId="0" fontId="11" fillId="0" borderId="35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14" fillId="24" borderId="33" xfId="0" applyFont="1" applyFill="1" applyBorder="1" applyAlignment="1">
      <alignment wrapText="1"/>
    </xf>
    <xf numFmtId="0" fontId="14" fillId="24" borderId="33" xfId="0" applyFont="1" applyFill="1" applyBorder="1" applyAlignment="1">
      <alignment wrapText="1"/>
    </xf>
    <xf numFmtId="0" fontId="14" fillId="24" borderId="33" xfId="0" applyFont="1" applyFill="1" applyBorder="1" applyAlignment="1">
      <alignment horizontal="left" wrapText="1"/>
    </xf>
    <xf numFmtId="0" fontId="14" fillId="24" borderId="55" xfId="0" applyFont="1" applyFill="1" applyBorder="1" applyAlignment="1">
      <alignment wrapText="1"/>
    </xf>
    <xf numFmtId="0" fontId="0" fillId="0" borderId="33" xfId="0" applyFont="1" applyFill="1" applyBorder="1" applyAlignment="1">
      <alignment horizontal="left" wrapText="1"/>
    </xf>
    <xf numFmtId="3" fontId="5" fillId="0" borderId="56" xfId="0" applyNumberFormat="1" applyFont="1" applyFill="1" applyBorder="1" applyAlignment="1">
      <alignment horizontal="right"/>
    </xf>
    <xf numFmtId="3" fontId="15" fillId="24" borderId="56" xfId="0" applyNumberFormat="1" applyFont="1" applyFill="1" applyBorder="1" applyAlignment="1">
      <alignment/>
    </xf>
    <xf numFmtId="3" fontId="15" fillId="24" borderId="56" xfId="0" applyNumberFormat="1" applyFont="1" applyFill="1" applyBorder="1" applyAlignment="1">
      <alignment horizontal="right"/>
    </xf>
    <xf numFmtId="3" fontId="15" fillId="24" borderId="57" xfId="0" applyNumberFormat="1" applyFont="1" applyFill="1" applyBorder="1" applyAlignment="1">
      <alignment horizontal="right"/>
    </xf>
    <xf numFmtId="3" fontId="5" fillId="0" borderId="58" xfId="0" applyNumberFormat="1" applyFont="1" applyFill="1" applyBorder="1" applyAlignment="1">
      <alignment horizontal="right"/>
    </xf>
    <xf numFmtId="3" fontId="5" fillId="0" borderId="57" xfId="0" applyNumberFormat="1" applyFont="1" applyFill="1" applyBorder="1" applyAlignment="1">
      <alignment horizontal="right"/>
    </xf>
    <xf numFmtId="3" fontId="15" fillId="24" borderId="56" xfId="0" applyNumberFormat="1" applyFont="1" applyFill="1" applyBorder="1" applyAlignment="1">
      <alignment horizontal="right"/>
    </xf>
    <xf numFmtId="3" fontId="15" fillId="24" borderId="57" xfId="0" applyNumberFormat="1" applyFont="1" applyFill="1" applyBorder="1" applyAlignment="1">
      <alignment/>
    </xf>
    <xf numFmtId="3" fontId="15" fillId="24" borderId="56" xfId="0" applyNumberFormat="1" applyFont="1" applyFill="1" applyBorder="1" applyAlignment="1">
      <alignment horizontal="right" wrapText="1"/>
    </xf>
    <xf numFmtId="3" fontId="8" fillId="0" borderId="56" xfId="0" applyNumberFormat="1" applyFont="1" applyFill="1" applyBorder="1" applyAlignment="1">
      <alignment horizontal="right"/>
    </xf>
    <xf numFmtId="3" fontId="15" fillId="24" borderId="59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3" fontId="14" fillId="24" borderId="56" xfId="0" applyNumberFormat="1" applyFont="1" applyFill="1" applyBorder="1" applyAlignment="1">
      <alignment horizontal="right" wrapText="1"/>
    </xf>
    <xf numFmtId="3" fontId="15" fillId="24" borderId="56" xfId="0" applyNumberFormat="1" applyFont="1" applyFill="1" applyBorder="1" applyAlignment="1">
      <alignment wrapText="1"/>
    </xf>
    <xf numFmtId="165" fontId="7" fillId="0" borderId="60" xfId="0" applyNumberFormat="1" applyFont="1" applyFill="1" applyBorder="1" applyAlignment="1">
      <alignment horizontal="right"/>
    </xf>
    <xf numFmtId="165" fontId="15" fillId="24" borderId="60" xfId="0" applyNumberFormat="1" applyFont="1" applyFill="1" applyBorder="1" applyAlignment="1">
      <alignment/>
    </xf>
    <xf numFmtId="165" fontId="7" fillId="0" borderId="60" xfId="0" applyNumberFormat="1" applyFont="1" applyFill="1" applyBorder="1" applyAlignment="1">
      <alignment/>
    </xf>
    <xf numFmtId="165" fontId="7" fillId="0" borderId="60" xfId="0" applyNumberFormat="1" applyFont="1" applyFill="1" applyBorder="1" applyAlignment="1">
      <alignment horizontal="right"/>
    </xf>
    <xf numFmtId="165" fontId="15" fillId="24" borderId="60" xfId="0" applyNumberFormat="1" applyFont="1" applyFill="1" applyBorder="1" applyAlignment="1">
      <alignment horizontal="right"/>
    </xf>
    <xf numFmtId="165" fontId="15" fillId="24" borderId="34" xfId="0" applyNumberFormat="1" applyFont="1" applyFill="1" applyBorder="1" applyAlignment="1">
      <alignment/>
    </xf>
    <xf numFmtId="165" fontId="7" fillId="0" borderId="46" xfId="0" applyNumberFormat="1" applyFont="1" applyFill="1" applyBorder="1" applyAlignment="1">
      <alignment horizontal="right"/>
    </xf>
    <xf numFmtId="165" fontId="15" fillId="24" borderId="60" xfId="0" applyNumberFormat="1" applyFont="1" applyFill="1" applyBorder="1" applyAlignment="1">
      <alignment/>
    </xf>
    <xf numFmtId="165" fontId="15" fillId="24" borderId="60" xfId="0" applyNumberFormat="1" applyFont="1" applyFill="1" applyBorder="1" applyAlignment="1">
      <alignment horizontal="right"/>
    </xf>
    <xf numFmtId="165" fontId="7" fillId="0" borderId="56" xfId="0" applyNumberFormat="1" applyFont="1" applyFill="1" applyBorder="1" applyAlignment="1">
      <alignment horizontal="right"/>
    </xf>
    <xf numFmtId="165" fontId="15" fillId="24" borderId="60" xfId="0" applyNumberFormat="1" applyFont="1" applyFill="1" applyBorder="1" applyAlignment="1">
      <alignment wrapText="1"/>
    </xf>
    <xf numFmtId="165" fontId="7" fillId="0" borderId="56" xfId="0" applyNumberFormat="1" applyFont="1" applyFill="1" applyBorder="1" applyAlignment="1">
      <alignment horizontal="right" wrapText="1"/>
    </xf>
    <xf numFmtId="165" fontId="7" fillId="0" borderId="56" xfId="0" applyNumberFormat="1" applyFont="1" applyFill="1" applyBorder="1" applyAlignment="1">
      <alignment horizontal="right"/>
    </xf>
    <xf numFmtId="165" fontId="4" fillId="0" borderId="56" xfId="0" applyNumberFormat="1" applyFont="1" applyFill="1" applyBorder="1" applyAlignment="1">
      <alignment horizontal="right"/>
    </xf>
    <xf numFmtId="165" fontId="7" fillId="0" borderId="60" xfId="0" applyNumberFormat="1" applyFont="1" applyFill="1" applyBorder="1" applyAlignment="1">
      <alignment/>
    </xf>
    <xf numFmtId="165" fontId="7" fillId="0" borderId="34" xfId="0" applyNumberFormat="1" applyFont="1" applyFill="1" applyBorder="1" applyAlignment="1">
      <alignment horizontal="right"/>
    </xf>
    <xf numFmtId="165" fontId="15" fillId="24" borderId="61" xfId="0" applyNumberFormat="1" applyFont="1" applyFill="1" applyBorder="1" applyAlignment="1">
      <alignment/>
    </xf>
    <xf numFmtId="165" fontId="7" fillId="0" borderId="62" xfId="0" applyNumberFormat="1" applyFont="1" applyFill="1" applyBorder="1" applyAlignment="1">
      <alignment horizontal="right"/>
    </xf>
    <xf numFmtId="165" fontId="7" fillId="0" borderId="61" xfId="0" applyNumberFormat="1" applyFont="1" applyFill="1" applyBorder="1" applyAlignment="1">
      <alignment horizontal="right"/>
    </xf>
    <xf numFmtId="165" fontId="7" fillId="0" borderId="46" xfId="0" applyNumberFormat="1" applyFont="1" applyFill="1" applyBorder="1" applyAlignment="1">
      <alignment horizontal="right"/>
    </xf>
    <xf numFmtId="165" fontId="14" fillId="24" borderId="60" xfId="0" applyNumberFormat="1" applyFont="1" applyFill="1" applyBorder="1" applyAlignment="1">
      <alignment wrapText="1"/>
    </xf>
    <xf numFmtId="165" fontId="15" fillId="24" borderId="60" xfId="0" applyNumberFormat="1" applyFont="1" applyFill="1" applyBorder="1" applyAlignment="1">
      <alignment/>
    </xf>
    <xf numFmtId="165" fontId="15" fillId="24" borderId="33" xfId="0" applyNumberFormat="1" applyFont="1" applyFill="1" applyBorder="1" applyAlignment="1">
      <alignment/>
    </xf>
    <xf numFmtId="165" fontId="15" fillId="24" borderId="55" xfId="0" applyNumberFormat="1" applyFont="1" applyFill="1" applyBorder="1" applyAlignment="1">
      <alignment/>
    </xf>
    <xf numFmtId="165" fontId="4" fillId="0" borderId="63" xfId="0" applyNumberFormat="1" applyFont="1" applyFill="1" applyBorder="1" applyAlignment="1">
      <alignment/>
    </xf>
    <xf numFmtId="165" fontId="4" fillId="0" borderId="55" xfId="0" applyNumberFormat="1" applyFont="1" applyFill="1" applyBorder="1" applyAlignment="1">
      <alignment/>
    </xf>
    <xf numFmtId="165" fontId="15" fillId="24" borderId="33" xfId="0" applyNumberFormat="1" applyFont="1" applyFill="1" applyBorder="1" applyAlignment="1">
      <alignment/>
    </xf>
    <xf numFmtId="165" fontId="15" fillId="24" borderId="33" xfId="0" applyNumberFormat="1" applyFont="1" applyFill="1" applyBorder="1" applyAlignment="1">
      <alignment wrapText="1"/>
    </xf>
    <xf numFmtId="165" fontId="7" fillId="0" borderId="33" xfId="0" applyNumberFormat="1" applyFont="1" applyFill="1" applyBorder="1" applyAlignment="1">
      <alignment/>
    </xf>
    <xf numFmtId="165" fontId="15" fillId="24" borderId="33" xfId="0" applyNumberFormat="1" applyFont="1" applyFill="1" applyBorder="1" applyAlignment="1">
      <alignment horizontal="right"/>
    </xf>
    <xf numFmtId="165" fontId="15" fillId="24" borderId="31" xfId="0" applyNumberFormat="1" applyFont="1" applyFill="1" applyBorder="1" applyAlignment="1">
      <alignment/>
    </xf>
    <xf numFmtId="165" fontId="14" fillId="24" borderId="33" xfId="0" applyNumberFormat="1" applyFont="1" applyFill="1" applyBorder="1" applyAlignment="1">
      <alignment wrapText="1"/>
    </xf>
    <xf numFmtId="165" fontId="15" fillId="24" borderId="64" xfId="0" applyNumberFormat="1" applyFont="1" applyFill="1" applyBorder="1" applyAlignment="1">
      <alignment/>
    </xf>
    <xf numFmtId="165" fontId="15" fillId="24" borderId="29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 horizontal="right"/>
    </xf>
    <xf numFmtId="165" fontId="15" fillId="24" borderId="29" xfId="0" applyNumberFormat="1" applyFont="1" applyFill="1" applyBorder="1" applyAlignment="1">
      <alignment wrapText="1"/>
    </xf>
    <xf numFmtId="3" fontId="7" fillId="0" borderId="29" xfId="0" applyNumberFormat="1" applyFont="1" applyFill="1" applyBorder="1" applyAlignment="1">
      <alignment horizontal="right"/>
    </xf>
    <xf numFmtId="165" fontId="15" fillId="24" borderId="29" xfId="0" applyNumberFormat="1" applyFont="1" applyFill="1" applyBorder="1" applyAlignment="1">
      <alignment horizontal="right"/>
    </xf>
    <xf numFmtId="3" fontId="13" fillId="24" borderId="29" xfId="0" applyNumberFormat="1" applyFont="1" applyFill="1" applyBorder="1" applyAlignment="1">
      <alignment horizontal="right"/>
    </xf>
    <xf numFmtId="3" fontId="7" fillId="0" borderId="36" xfId="0" applyNumberFormat="1" applyFont="1" applyFill="1" applyBorder="1" applyAlignment="1">
      <alignment horizontal="right"/>
    </xf>
    <xf numFmtId="165" fontId="15" fillId="24" borderId="39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 horizontal="right"/>
    </xf>
    <xf numFmtId="3" fontId="7" fillId="0" borderId="39" xfId="0" applyNumberFormat="1" applyFont="1" applyFill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>
      <alignment horizontal="right"/>
    </xf>
    <xf numFmtId="165" fontId="15" fillId="24" borderId="29" xfId="0" applyNumberFormat="1" applyFont="1" applyFill="1" applyBorder="1" applyAlignment="1">
      <alignment/>
    </xf>
    <xf numFmtId="165" fontId="15" fillId="24" borderId="29" xfId="0" applyNumberFormat="1" applyFont="1" applyFill="1" applyBorder="1" applyAlignment="1">
      <alignment/>
    </xf>
    <xf numFmtId="4" fontId="16" fillId="24" borderId="29" xfId="0" applyNumberFormat="1" applyFont="1" applyFill="1" applyBorder="1" applyAlignment="1">
      <alignment/>
    </xf>
    <xf numFmtId="3" fontId="15" fillId="24" borderId="29" xfId="0" applyNumberFormat="1" applyFont="1" applyFill="1" applyBorder="1" applyAlignment="1">
      <alignment horizontal="right"/>
    </xf>
    <xf numFmtId="165" fontId="15" fillId="24" borderId="29" xfId="0" applyNumberFormat="1" applyFont="1" applyFill="1" applyBorder="1" applyAlignment="1">
      <alignment horizontal="right"/>
    </xf>
    <xf numFmtId="4" fontId="7" fillId="0" borderId="29" xfId="0" applyNumberFormat="1" applyFont="1" applyFill="1" applyBorder="1" applyAlignment="1">
      <alignment horizontal="right"/>
    </xf>
    <xf numFmtId="165" fontId="15" fillId="24" borderId="36" xfId="0" applyNumberFormat="1" applyFont="1" applyFill="1" applyBorder="1" applyAlignment="1">
      <alignment/>
    </xf>
    <xf numFmtId="2" fontId="4" fillId="0" borderId="33" xfId="0" applyNumberFormat="1" applyFont="1" applyBorder="1" applyAlignment="1">
      <alignment/>
    </xf>
    <xf numFmtId="2" fontId="4" fillId="0" borderId="33" xfId="0" applyNumberFormat="1" applyFont="1" applyFill="1" applyBorder="1" applyAlignment="1">
      <alignment/>
    </xf>
    <xf numFmtId="4" fontId="0" fillId="24" borderId="43" xfId="0" applyNumberFormat="1" applyFont="1" applyFill="1" applyBorder="1" applyAlignment="1">
      <alignment/>
    </xf>
    <xf numFmtId="4" fontId="0" fillId="24" borderId="51" xfId="0" applyNumberFormat="1" applyFont="1" applyFill="1" applyBorder="1" applyAlignment="1">
      <alignment/>
    </xf>
    <xf numFmtId="4" fontId="2" fillId="0" borderId="21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18" fillId="24" borderId="23" xfId="0" applyNumberFormat="1" applyFont="1" applyFill="1" applyBorder="1" applyAlignment="1">
      <alignment/>
    </xf>
    <xf numFmtId="4" fontId="18" fillId="24" borderId="23" xfId="0" applyNumberFormat="1" applyFont="1" applyFill="1" applyBorder="1" applyAlignment="1">
      <alignment wrapText="1"/>
    </xf>
    <xf numFmtId="4" fontId="2" fillId="0" borderId="16" xfId="0" applyNumberFormat="1" applyFont="1" applyFill="1" applyBorder="1" applyAlignment="1">
      <alignment wrapText="1"/>
    </xf>
    <xf numFmtId="4" fontId="18" fillId="24" borderId="16" xfId="0" applyNumberFormat="1" applyFont="1" applyFill="1" applyBorder="1" applyAlignment="1">
      <alignment/>
    </xf>
    <xf numFmtId="4" fontId="12" fillId="0" borderId="16" xfId="0" applyNumberFormat="1" applyFont="1" applyFill="1" applyBorder="1" applyAlignment="1">
      <alignment/>
    </xf>
    <xf numFmtId="4" fontId="18" fillId="24" borderId="17" xfId="0" applyNumberFormat="1" applyFont="1" applyFill="1" applyBorder="1" applyAlignment="1">
      <alignment/>
    </xf>
    <xf numFmtId="4" fontId="1" fillId="24" borderId="14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165" fontId="18" fillId="24" borderId="39" xfId="0" applyNumberFormat="1" applyFont="1" applyFill="1" applyBorder="1" applyAlignment="1">
      <alignment horizontal="right" vertical="center"/>
    </xf>
    <xf numFmtId="4" fontId="18" fillId="24" borderId="23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4" fontId="18" fillId="24" borderId="39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65" xfId="0" applyNumberFormat="1" applyFont="1" applyFill="1" applyBorder="1" applyAlignment="1">
      <alignment/>
    </xf>
    <xf numFmtId="4" fontId="18" fillId="24" borderId="10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18" fillId="24" borderId="21" xfId="0" applyNumberFormat="1" applyFont="1" applyFill="1" applyBorder="1" applyAlignment="1">
      <alignment/>
    </xf>
    <xf numFmtId="4" fontId="18" fillId="0" borderId="16" xfId="0" applyNumberFormat="1" applyFont="1" applyFill="1" applyBorder="1" applyAlignment="1">
      <alignment/>
    </xf>
    <xf numFmtId="4" fontId="1" fillId="24" borderId="14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4" fillId="24" borderId="3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3" fontId="15" fillId="0" borderId="0" xfId="0" applyNumberFormat="1" applyFont="1" applyBorder="1" applyAlignment="1">
      <alignment/>
    </xf>
    <xf numFmtId="165" fontId="15" fillId="0" borderId="0" xfId="0" applyNumberFormat="1" applyFont="1" applyBorder="1" applyAlignment="1">
      <alignment/>
    </xf>
    <xf numFmtId="2" fontId="4" fillId="0" borderId="31" xfId="0" applyNumberFormat="1" applyFont="1" applyFill="1" applyBorder="1" applyAlignment="1">
      <alignment/>
    </xf>
    <xf numFmtId="2" fontId="4" fillId="24" borderId="55" xfId="0" applyNumberFormat="1" applyFont="1" applyFill="1" applyBorder="1" applyAlignment="1">
      <alignment/>
    </xf>
    <xf numFmtId="0" fontId="0" fillId="0" borderId="0" xfId="0" applyAlignment="1">
      <alignment/>
    </xf>
    <xf numFmtId="2" fontId="4" fillId="0" borderId="66" xfId="0" applyNumberFormat="1" applyFont="1" applyBorder="1" applyAlignment="1">
      <alignment/>
    </xf>
    <xf numFmtId="2" fontId="4" fillId="0" borderId="13" xfId="0" applyNumberFormat="1" applyFont="1" applyBorder="1" applyAlignment="1">
      <alignment wrapText="1"/>
    </xf>
    <xf numFmtId="2" fontId="4" fillId="0" borderId="63" xfId="0" applyNumberFormat="1" applyFont="1" applyBorder="1" applyAlignment="1">
      <alignment/>
    </xf>
    <xf numFmtId="165" fontId="8" fillId="0" borderId="17" xfId="0" applyNumberFormat="1" applyFont="1" applyFill="1" applyBorder="1" applyAlignment="1">
      <alignment horizontal="right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165" fontId="8" fillId="0" borderId="5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/>
    </xf>
    <xf numFmtId="165" fontId="15" fillId="25" borderId="23" xfId="0" applyNumberFormat="1" applyFont="1" applyFill="1" applyBorder="1" applyAlignment="1">
      <alignment horizontal="right"/>
    </xf>
    <xf numFmtId="172" fontId="7" fillId="0" borderId="0" xfId="0" applyNumberFormat="1" applyFont="1" applyAlignment="1">
      <alignment/>
    </xf>
    <xf numFmtId="165" fontId="7" fillId="24" borderId="21" xfId="0" applyNumberFormat="1" applyFont="1" applyFill="1" applyBorder="1" applyAlignment="1">
      <alignment horizontal="right"/>
    </xf>
    <xf numFmtId="0" fontId="12" fillId="24" borderId="56" xfId="0" applyFont="1" applyFill="1" applyBorder="1" applyAlignment="1">
      <alignment horizontal="left" wrapText="1"/>
    </xf>
    <xf numFmtId="165" fontId="15" fillId="24" borderId="56" xfId="0" applyNumberFormat="1" applyFont="1" applyFill="1" applyBorder="1" applyAlignment="1">
      <alignment/>
    </xf>
    <xf numFmtId="0" fontId="0" fillId="0" borderId="67" xfId="0" applyFont="1" applyFill="1" applyBorder="1" applyAlignment="1">
      <alignment horizontal="left" wrapText="1"/>
    </xf>
    <xf numFmtId="0" fontId="0" fillId="0" borderId="68" xfId="0" applyFont="1" applyFill="1" applyBorder="1" applyAlignment="1">
      <alignment horizontal="left" wrapText="1"/>
    </xf>
    <xf numFmtId="0" fontId="14" fillId="24" borderId="68" xfId="0" applyFont="1" applyFill="1" applyBorder="1" applyAlignment="1">
      <alignment wrapText="1"/>
    </xf>
    <xf numFmtId="0" fontId="12" fillId="24" borderId="68" xfId="0" applyFont="1" applyFill="1" applyBorder="1" applyAlignment="1">
      <alignment horizontal="left" wrapText="1"/>
    </xf>
    <xf numFmtId="0" fontId="12" fillId="24" borderId="69" xfId="0" applyFont="1" applyFill="1" applyBorder="1" applyAlignment="1">
      <alignment horizontal="left" wrapText="1"/>
    </xf>
    <xf numFmtId="0" fontId="0" fillId="0" borderId="69" xfId="0" applyFont="1" applyFill="1" applyBorder="1" applyAlignment="1">
      <alignment horizontal="left" wrapText="1"/>
    </xf>
    <xf numFmtId="0" fontId="14" fillId="24" borderId="68" xfId="0" applyFont="1" applyFill="1" applyBorder="1" applyAlignment="1">
      <alignment horizontal="left" wrapText="1"/>
    </xf>
    <xf numFmtId="0" fontId="14" fillId="24" borderId="69" xfId="0" applyFont="1" applyFill="1" applyBorder="1" applyAlignment="1">
      <alignment wrapText="1"/>
    </xf>
    <xf numFmtId="0" fontId="12" fillId="24" borderId="70" xfId="0" applyFont="1" applyFill="1" applyBorder="1" applyAlignment="1">
      <alignment horizontal="left" wrapText="1"/>
    </xf>
    <xf numFmtId="0" fontId="0" fillId="0" borderId="71" xfId="0" applyFont="1" applyFill="1" applyBorder="1" applyAlignment="1">
      <alignment horizontal="left" wrapText="1"/>
    </xf>
    <xf numFmtId="0" fontId="0" fillId="0" borderId="70" xfId="0" applyFont="1" applyFill="1" applyBorder="1" applyAlignment="1">
      <alignment horizontal="left" wrapText="1"/>
    </xf>
    <xf numFmtId="0" fontId="14" fillId="24" borderId="68" xfId="0" applyFont="1" applyFill="1" applyBorder="1" applyAlignment="1">
      <alignment wrapText="1"/>
    </xf>
    <xf numFmtId="0" fontId="14" fillId="24" borderId="67" xfId="0" applyFont="1" applyFill="1" applyBorder="1" applyAlignment="1">
      <alignment wrapText="1"/>
    </xf>
    <xf numFmtId="0" fontId="12" fillId="24" borderId="72" xfId="0" applyFont="1" applyFill="1" applyBorder="1" applyAlignment="1">
      <alignment wrapText="1"/>
    </xf>
    <xf numFmtId="0" fontId="0" fillId="0" borderId="63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14" fillId="24" borderId="33" xfId="0" applyFont="1" applyFill="1" applyBorder="1" applyAlignment="1">
      <alignment horizontal="left" wrapText="1"/>
    </xf>
    <xf numFmtId="0" fontId="14" fillId="24" borderId="55" xfId="0" applyFont="1" applyFill="1" applyBorder="1" applyAlignment="1">
      <alignment horizontal="left" wrapText="1"/>
    </xf>
    <xf numFmtId="0" fontId="0" fillId="0" borderId="55" xfId="0" applyFont="1" applyFill="1" applyBorder="1" applyAlignment="1">
      <alignment horizontal="left"/>
    </xf>
    <xf numFmtId="0" fontId="14" fillId="24" borderId="31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14" fillId="24" borderId="64" xfId="0" applyFont="1" applyFill="1" applyBorder="1" applyAlignment="1">
      <alignment horizontal="left" wrapText="1"/>
    </xf>
    <xf numFmtId="165" fontId="15" fillId="24" borderId="21" xfId="0" applyNumberFormat="1" applyFont="1" applyFill="1" applyBorder="1" applyAlignment="1">
      <alignment horizontal="right"/>
    </xf>
    <xf numFmtId="49" fontId="18" fillId="24" borderId="30" xfId="0" applyNumberFormat="1" applyFont="1" applyFill="1" applyBorder="1" applyAlignment="1">
      <alignment wrapText="1"/>
    </xf>
    <xf numFmtId="0" fontId="12" fillId="0" borderId="17" xfId="0" applyFont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wrapText="1"/>
    </xf>
    <xf numFmtId="4" fontId="0" fillId="0" borderId="17" xfId="0" applyNumberFormat="1" applyBorder="1" applyAlignment="1">
      <alignment/>
    </xf>
    <xf numFmtId="0" fontId="3" fillId="0" borderId="7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18" fillId="24" borderId="30" xfId="0" applyFont="1" applyFill="1" applyBorder="1" applyAlignment="1">
      <alignment wrapText="1"/>
    </xf>
    <xf numFmtId="0" fontId="18" fillId="24" borderId="17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6" fillId="25" borderId="22" xfId="0" applyFont="1" applyFill="1" applyBorder="1" applyAlignment="1">
      <alignment wrapText="1"/>
    </xf>
    <xf numFmtId="0" fontId="16" fillId="25" borderId="23" xfId="0" applyFont="1" applyFill="1" applyBorder="1" applyAlignment="1">
      <alignment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7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5" fontId="8" fillId="0" borderId="27" xfId="0" applyNumberFormat="1" applyFont="1" applyFill="1" applyBorder="1" applyAlignment="1">
      <alignment horizontal="center" vertical="center" wrapText="1"/>
    </xf>
    <xf numFmtId="165" fontId="7" fillId="0" borderId="17" xfId="0" applyNumberFormat="1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49" fontId="8" fillId="0" borderId="75" xfId="0" applyNumberFormat="1" applyFont="1" applyFill="1" applyBorder="1" applyAlignment="1">
      <alignment horizontal="center" vertical="center" wrapText="1"/>
    </xf>
    <xf numFmtId="49" fontId="8" fillId="0" borderId="6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F330"/>
  <sheetViews>
    <sheetView view="pageLayout" zoomScaleNormal="75" workbookViewId="0" topLeftCell="A249">
      <selection activeCell="B8" sqref="B8"/>
    </sheetView>
  </sheetViews>
  <sheetFormatPr defaultColWidth="9.140625" defaultRowHeight="12.75"/>
  <cols>
    <col min="1" max="1" width="14.8515625" style="21" customWidth="1"/>
    <col min="2" max="2" width="28.00390625" style="4" customWidth="1"/>
    <col min="3" max="3" width="15.421875" style="3" customWidth="1"/>
    <col min="4" max="4" width="15.421875" style="28" customWidth="1"/>
    <col min="5" max="5" width="16.8515625" style="388" customWidth="1"/>
    <col min="6" max="6" width="16.00390625" style="28" customWidth="1"/>
    <col min="7" max="7" width="17.421875" style="270" customWidth="1"/>
    <col min="8" max="8" width="7.140625" style="237" customWidth="1"/>
    <col min="9" max="9" width="9.140625" style="3" customWidth="1"/>
    <col min="10" max="10" width="10.421875" style="3" bestFit="1" customWidth="1"/>
    <col min="11" max="11" width="9.28125" style="3" bestFit="1" customWidth="1"/>
    <col min="12" max="32" width="9.140625" style="3" customWidth="1"/>
    <col min="33" max="16384" width="9.140625" style="2" customWidth="1"/>
  </cols>
  <sheetData>
    <row r="1" spans="1:7" ht="27.75" customHeight="1">
      <c r="A1" s="439" t="s">
        <v>390</v>
      </c>
      <c r="B1" s="440"/>
      <c r="C1" s="440"/>
      <c r="D1" s="440"/>
      <c r="E1" s="440"/>
      <c r="F1" s="440"/>
      <c r="G1" s="440"/>
    </row>
    <row r="2" spans="1:6" ht="13.5" thickBot="1">
      <c r="A2" s="452" t="s">
        <v>47</v>
      </c>
      <c r="B2" s="453"/>
      <c r="C2" s="19"/>
      <c r="D2" s="26"/>
      <c r="E2" s="269"/>
      <c r="F2" s="26"/>
    </row>
    <row r="3" spans="1:32" s="5" customFormat="1" ht="12.75">
      <c r="A3" s="441" t="s">
        <v>21</v>
      </c>
      <c r="B3" s="450" t="s">
        <v>14</v>
      </c>
      <c r="C3" s="448" t="s">
        <v>16</v>
      </c>
      <c r="D3" s="445" t="s">
        <v>22</v>
      </c>
      <c r="E3" s="446"/>
      <c r="F3" s="447"/>
      <c r="G3" s="443" t="s">
        <v>78</v>
      </c>
      <c r="H3" s="255" t="s">
        <v>388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s="243" customFormat="1" ht="39.75" customHeight="1" thickBot="1">
      <c r="A4" s="442"/>
      <c r="B4" s="451"/>
      <c r="C4" s="449"/>
      <c r="D4" s="244" t="s">
        <v>17</v>
      </c>
      <c r="E4" s="374" t="s">
        <v>18</v>
      </c>
      <c r="F4" s="244" t="s">
        <v>23</v>
      </c>
      <c r="G4" s="444"/>
      <c r="H4" s="245" t="s">
        <v>389</v>
      </c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</row>
    <row r="5" spans="1:32" s="243" customFormat="1" ht="18.75" customHeight="1">
      <c r="A5" s="256" t="s">
        <v>79</v>
      </c>
      <c r="B5" s="257" t="s">
        <v>80</v>
      </c>
      <c r="C5" s="258">
        <v>72000</v>
      </c>
      <c r="D5" s="128">
        <v>80000</v>
      </c>
      <c r="E5" s="203">
        <f>C5-G5</f>
        <v>72000</v>
      </c>
      <c r="F5" s="128">
        <f>D5-E5</f>
        <v>8000</v>
      </c>
      <c r="G5" s="362">
        <v>0</v>
      </c>
      <c r="H5" s="260">
        <f>F5/D5*100</f>
        <v>10</v>
      </c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</row>
    <row r="6" spans="1:32" s="6" customFormat="1" ht="19.5" customHeight="1">
      <c r="A6" s="256" t="s">
        <v>79</v>
      </c>
      <c r="B6" s="257" t="s">
        <v>81</v>
      </c>
      <c r="C6" s="258">
        <v>90000</v>
      </c>
      <c r="D6" s="259">
        <v>100000</v>
      </c>
      <c r="E6" s="203">
        <f>C6-G6</f>
        <v>90000</v>
      </c>
      <c r="F6" s="246">
        <f>D6-E6</f>
        <v>10000</v>
      </c>
      <c r="G6" s="362">
        <v>0</v>
      </c>
      <c r="H6" s="260">
        <f aca="true" t="shared" si="0" ref="H6:H69">F6/D6*100</f>
        <v>10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6" customFormat="1" ht="19.5" customHeight="1" thickBot="1">
      <c r="A7" s="129" t="s">
        <v>79</v>
      </c>
      <c r="B7" s="49" t="s">
        <v>82</v>
      </c>
      <c r="C7" s="130">
        <v>70000</v>
      </c>
      <c r="D7" s="182">
        <v>72539</v>
      </c>
      <c r="E7" s="135">
        <v>63471.6</v>
      </c>
      <c r="F7" s="247">
        <f>D7-E7</f>
        <v>9067.400000000001</v>
      </c>
      <c r="G7" s="363">
        <f>C7-E7</f>
        <v>6528.4000000000015</v>
      </c>
      <c r="H7" s="261">
        <f t="shared" si="0"/>
        <v>12.500034464219251</v>
      </c>
      <c r="I7" s="13"/>
      <c r="J7" s="186"/>
      <c r="K7" s="186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s="6" customFormat="1" ht="21.75" customHeight="1" thickBot="1">
      <c r="A8" s="67" t="s">
        <v>25</v>
      </c>
      <c r="B8" s="131"/>
      <c r="C8" s="372">
        <f>SUM(C5:C7)</f>
        <v>232000</v>
      </c>
      <c r="D8" s="372">
        <f>SUM(D5:D7)</f>
        <v>252539</v>
      </c>
      <c r="E8" s="375">
        <f>E7+E6+E5</f>
        <v>225471.6</v>
      </c>
      <c r="F8" s="372">
        <f>SUM(F5:F7)</f>
        <v>27067.4</v>
      </c>
      <c r="G8" s="373">
        <f>SUM(G5:G7)</f>
        <v>6528.4000000000015</v>
      </c>
      <c r="H8" s="262">
        <f t="shared" si="0"/>
        <v>10.718106906260024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s="6" customFormat="1" ht="18.75" customHeight="1">
      <c r="A9" s="50" t="s">
        <v>83</v>
      </c>
      <c r="B9" s="51" t="s">
        <v>84</v>
      </c>
      <c r="C9" s="52">
        <v>658000</v>
      </c>
      <c r="D9" s="203">
        <v>668377.14</v>
      </c>
      <c r="E9" s="203">
        <v>567705</v>
      </c>
      <c r="F9" s="210">
        <f>SUM(D9-E9)</f>
        <v>100672.14000000001</v>
      </c>
      <c r="G9" s="203">
        <v>90295</v>
      </c>
      <c r="H9" s="260">
        <f t="shared" si="0"/>
        <v>15.062175824864388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6" customFormat="1" ht="39" customHeight="1" thickBot="1">
      <c r="A10" s="132" t="s">
        <v>83</v>
      </c>
      <c r="B10" s="72" t="s">
        <v>85</v>
      </c>
      <c r="C10" s="76">
        <v>324000</v>
      </c>
      <c r="D10" s="74">
        <v>406011</v>
      </c>
      <c r="E10" s="135">
        <v>323700</v>
      </c>
      <c r="F10" s="205">
        <f>SUM(D10-E10)</f>
        <v>82311</v>
      </c>
      <c r="G10" s="135">
        <f>C10-E10</f>
        <v>300</v>
      </c>
      <c r="H10" s="261">
        <f t="shared" si="0"/>
        <v>20.273096049121822</v>
      </c>
      <c r="I10" s="13"/>
      <c r="J10" s="19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8" s="13" customFormat="1" ht="18.75" customHeight="1" thickBot="1">
      <c r="A11" s="67" t="s">
        <v>25</v>
      </c>
      <c r="B11" s="133"/>
      <c r="C11" s="134">
        <f>SUM(C9:C10)</f>
        <v>982000</v>
      </c>
      <c r="D11" s="134">
        <f>SUM(D9:D10)</f>
        <v>1074388.1400000001</v>
      </c>
      <c r="E11" s="364">
        <f>E10+E9</f>
        <v>891405</v>
      </c>
      <c r="F11" s="211">
        <f>SUM(F9:F10)</f>
        <v>182983.14</v>
      </c>
      <c r="G11" s="364">
        <f>G9+G10</f>
        <v>90595</v>
      </c>
      <c r="H11" s="262">
        <f t="shared" si="0"/>
        <v>17.031381228761518</v>
      </c>
    </row>
    <row r="12" spans="1:32" s="6" customFormat="1" ht="27.75" customHeight="1">
      <c r="A12" s="50" t="s">
        <v>2</v>
      </c>
      <c r="B12" s="51" t="s">
        <v>86</v>
      </c>
      <c r="C12" s="75">
        <v>65000</v>
      </c>
      <c r="D12" s="57">
        <v>77221</v>
      </c>
      <c r="E12" s="203">
        <f aca="true" t="shared" si="1" ref="E12:E26">SUM(C12-G12)</f>
        <v>65000</v>
      </c>
      <c r="F12" s="201">
        <f>SUM(D12-E12)</f>
        <v>12221</v>
      </c>
      <c r="G12" s="203">
        <v>0</v>
      </c>
      <c r="H12" s="260">
        <f t="shared" si="0"/>
        <v>15.826005879229744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s="6" customFormat="1" ht="29.25" customHeight="1">
      <c r="A13" s="55" t="s">
        <v>2</v>
      </c>
      <c r="B13" s="53" t="s">
        <v>87</v>
      </c>
      <c r="C13" s="56">
        <v>20000</v>
      </c>
      <c r="D13" s="58">
        <v>66720</v>
      </c>
      <c r="E13" s="66">
        <f t="shared" si="1"/>
        <v>20000</v>
      </c>
      <c r="F13" s="98">
        <f>SUM(D13-E13)</f>
        <v>46720</v>
      </c>
      <c r="G13" s="66">
        <v>0</v>
      </c>
      <c r="H13" s="232">
        <f t="shared" si="0"/>
        <v>70.02398081534771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8" ht="28.5" customHeight="1">
      <c r="A14" s="55" t="s">
        <v>2</v>
      </c>
      <c r="B14" s="53" t="s">
        <v>88</v>
      </c>
      <c r="C14" s="56">
        <v>68000</v>
      </c>
      <c r="D14" s="58">
        <v>90000</v>
      </c>
      <c r="E14" s="66">
        <v>68000</v>
      </c>
      <c r="F14" s="98">
        <f>SUM(D14-E14)</f>
        <v>22000</v>
      </c>
      <c r="G14" s="66">
        <v>0</v>
      </c>
      <c r="H14" s="232">
        <f t="shared" si="0"/>
        <v>24.444444444444443</v>
      </c>
    </row>
    <row r="15" spans="1:32" s="8" customFormat="1" ht="28.5" customHeight="1">
      <c r="A15" s="55" t="s">
        <v>2</v>
      </c>
      <c r="B15" s="53" t="s">
        <v>89</v>
      </c>
      <c r="C15" s="56">
        <v>150000</v>
      </c>
      <c r="D15" s="58">
        <v>300000</v>
      </c>
      <c r="E15" s="66">
        <f t="shared" si="1"/>
        <v>150000</v>
      </c>
      <c r="F15" s="98">
        <f>SUM(D15-E15)</f>
        <v>150000</v>
      </c>
      <c r="G15" s="66">
        <v>0</v>
      </c>
      <c r="H15" s="232">
        <f t="shared" si="0"/>
        <v>50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8" ht="28.5" customHeight="1" thickBot="1">
      <c r="A16" s="71" t="s">
        <v>2</v>
      </c>
      <c r="B16" s="72" t="s">
        <v>90</v>
      </c>
      <c r="C16" s="73">
        <v>42000</v>
      </c>
      <c r="D16" s="74">
        <v>52000</v>
      </c>
      <c r="E16" s="135">
        <f t="shared" si="1"/>
        <v>42000</v>
      </c>
      <c r="F16" s="200">
        <f>SUM(D16-E16)</f>
        <v>10000</v>
      </c>
      <c r="G16" s="135">
        <v>0</v>
      </c>
      <c r="H16" s="261">
        <f t="shared" si="0"/>
        <v>19.230769230769234</v>
      </c>
    </row>
    <row r="17" spans="1:32" s="8" customFormat="1" ht="15.75" customHeight="1" thickBot="1">
      <c r="A17" s="67" t="s">
        <v>25</v>
      </c>
      <c r="B17" s="68"/>
      <c r="C17" s="70">
        <f>SUM(C12:C16)</f>
        <v>345000</v>
      </c>
      <c r="D17" s="70">
        <f>SUM(D12:D16)</f>
        <v>585941</v>
      </c>
      <c r="E17" s="364">
        <f>E16+E15+E14+E13+E12</f>
        <v>345000</v>
      </c>
      <c r="F17" s="212">
        <f>SUM(F12:F16)</f>
        <v>240941</v>
      </c>
      <c r="G17" s="144">
        <f>SUM(G12:G16)</f>
        <v>0</v>
      </c>
      <c r="H17" s="262">
        <f t="shared" si="0"/>
        <v>41.1203517077658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8" ht="21.75" customHeight="1" thickBot="1">
      <c r="A18" s="132" t="s">
        <v>91</v>
      </c>
      <c r="B18" s="263" t="s">
        <v>93</v>
      </c>
      <c r="C18" s="85">
        <v>80000</v>
      </c>
      <c r="D18" s="94">
        <v>114947.4</v>
      </c>
      <c r="E18" s="199">
        <f t="shared" si="1"/>
        <v>80000</v>
      </c>
      <c r="F18" s="202">
        <f>SUM(D18-E18)</f>
        <v>34947.399999999994</v>
      </c>
      <c r="G18" s="199">
        <v>0</v>
      </c>
      <c r="H18" s="264">
        <f t="shared" si="0"/>
        <v>30.40294952299921</v>
      </c>
    </row>
    <row r="19" spans="1:8" ht="16.5" customHeight="1" thickBot="1">
      <c r="A19" s="67" t="s">
        <v>25</v>
      </c>
      <c r="B19" s="68"/>
      <c r="C19" s="69">
        <f>SUM(C18)</f>
        <v>80000</v>
      </c>
      <c r="D19" s="70">
        <f>SUM(D18)</f>
        <v>114947.4</v>
      </c>
      <c r="E19" s="364">
        <f t="shared" si="1"/>
        <v>80000</v>
      </c>
      <c r="F19" s="249">
        <f>SUM(F18)</f>
        <v>34947.399999999994</v>
      </c>
      <c r="G19" s="144">
        <f>SUM(G18)</f>
        <v>0</v>
      </c>
      <c r="H19" s="262">
        <f t="shared" si="0"/>
        <v>30.40294952299921</v>
      </c>
    </row>
    <row r="20" spans="1:32" s="8" customFormat="1" ht="20.25" customHeight="1" thickBot="1">
      <c r="A20" s="145" t="s">
        <v>92</v>
      </c>
      <c r="B20" s="146" t="s">
        <v>84</v>
      </c>
      <c r="C20" s="85">
        <v>200000</v>
      </c>
      <c r="D20" s="94">
        <v>223869</v>
      </c>
      <c r="E20" s="199">
        <f t="shared" si="1"/>
        <v>200000</v>
      </c>
      <c r="F20" s="202">
        <f>SUM(D20-E20)</f>
        <v>23869</v>
      </c>
      <c r="G20" s="199">
        <v>0</v>
      </c>
      <c r="H20" s="264">
        <f t="shared" si="0"/>
        <v>10.66203896028481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8" ht="15.75" customHeight="1" thickBot="1">
      <c r="A21" s="67" t="s">
        <v>25</v>
      </c>
      <c r="B21" s="68"/>
      <c r="C21" s="265">
        <f>SUM(C20)</f>
        <v>200000</v>
      </c>
      <c r="D21" s="266">
        <f>SUM(D20)</f>
        <v>223869</v>
      </c>
      <c r="E21" s="364">
        <f t="shared" si="1"/>
        <v>200000</v>
      </c>
      <c r="F21" s="267">
        <f>SUM(F20)</f>
        <v>23869</v>
      </c>
      <c r="G21" s="365">
        <f>SUM(G20)</f>
        <v>0</v>
      </c>
      <c r="H21" s="262">
        <f t="shared" si="0"/>
        <v>10.66203896028481</v>
      </c>
    </row>
    <row r="22" spans="1:8" ht="21.75" customHeight="1">
      <c r="A22" s="150" t="s">
        <v>63</v>
      </c>
      <c r="B22" s="51" t="s">
        <v>84</v>
      </c>
      <c r="C22" s="52">
        <v>281000</v>
      </c>
      <c r="D22" s="57">
        <v>288380</v>
      </c>
      <c r="E22" s="203">
        <v>259542</v>
      </c>
      <c r="F22" s="201">
        <f>SUM(D22-E22)</f>
        <v>28838</v>
      </c>
      <c r="G22" s="203">
        <f>C22-E22</f>
        <v>21458</v>
      </c>
      <c r="H22" s="260">
        <f t="shared" si="0"/>
        <v>10</v>
      </c>
    </row>
    <row r="23" spans="1:32" s="8" customFormat="1" ht="15.75" customHeight="1">
      <c r="A23" s="29" t="s">
        <v>25</v>
      </c>
      <c r="B23" s="30"/>
      <c r="C23" s="31">
        <f>SUM(C22)</f>
        <v>281000</v>
      </c>
      <c r="D23" s="31">
        <f>SUM(D22)</f>
        <v>288380</v>
      </c>
      <c r="E23" s="180">
        <f>SUM(E22)</f>
        <v>259542</v>
      </c>
      <c r="F23" s="213">
        <f>SUM(F22)</f>
        <v>28838</v>
      </c>
      <c r="G23" s="180">
        <f>SUM(G22)</f>
        <v>21458</v>
      </c>
      <c r="H23" s="268">
        <f t="shared" si="0"/>
        <v>10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s="8" customFormat="1" ht="42" customHeight="1">
      <c r="A24" s="61" t="s">
        <v>95</v>
      </c>
      <c r="B24" s="62" t="s">
        <v>94</v>
      </c>
      <c r="C24" s="58">
        <v>320000</v>
      </c>
      <c r="D24" s="58">
        <v>366030</v>
      </c>
      <c r="E24" s="66">
        <v>320000</v>
      </c>
      <c r="F24" s="98">
        <f>D24-E24</f>
        <v>46030</v>
      </c>
      <c r="G24" s="66">
        <f>C24-E24</f>
        <v>0</v>
      </c>
      <c r="H24" s="232">
        <f t="shared" si="0"/>
        <v>12.575471955850615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s="8" customFormat="1" ht="15.75" customHeight="1">
      <c r="A25" s="29" t="s">
        <v>25</v>
      </c>
      <c r="B25" s="30"/>
      <c r="C25" s="31">
        <f>C24</f>
        <v>320000</v>
      </c>
      <c r="D25" s="31">
        <f>D24</f>
        <v>366030</v>
      </c>
      <c r="E25" s="180">
        <f>E24</f>
        <v>320000</v>
      </c>
      <c r="F25" s="213">
        <f>F24</f>
        <v>46030</v>
      </c>
      <c r="G25" s="180">
        <f>G24</f>
        <v>0</v>
      </c>
      <c r="H25" s="275">
        <f t="shared" si="0"/>
        <v>12.575471955850615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8" ht="41.25" customHeight="1">
      <c r="A26" s="60" t="s">
        <v>3</v>
      </c>
      <c r="B26" s="53" t="s">
        <v>96</v>
      </c>
      <c r="C26" s="56">
        <v>46000</v>
      </c>
      <c r="D26" s="58">
        <v>51356</v>
      </c>
      <c r="E26" s="66">
        <f t="shared" si="1"/>
        <v>45944.4</v>
      </c>
      <c r="F26" s="98">
        <f>D26-E26</f>
        <v>5411.5999999999985</v>
      </c>
      <c r="G26" s="66">
        <v>55.6</v>
      </c>
      <c r="H26" s="232">
        <f t="shared" si="0"/>
        <v>10.537425033102265</v>
      </c>
    </row>
    <row r="27" spans="1:32" s="8" customFormat="1" ht="15.75" customHeight="1">
      <c r="A27" s="29" t="s">
        <v>25</v>
      </c>
      <c r="B27" s="30"/>
      <c r="C27" s="31">
        <f>SUM(C26)</f>
        <v>46000</v>
      </c>
      <c r="D27" s="31">
        <f>SUM(D26)</f>
        <v>51356</v>
      </c>
      <c r="E27" s="180">
        <f>SUM(E26)</f>
        <v>45944.4</v>
      </c>
      <c r="F27" s="213">
        <f>D27-E27</f>
        <v>5411.5999999999985</v>
      </c>
      <c r="G27" s="180">
        <f>SUM(G26)</f>
        <v>55.6</v>
      </c>
      <c r="H27" s="275">
        <f t="shared" si="0"/>
        <v>10.537425033102265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s="8" customFormat="1" ht="37.5" customHeight="1">
      <c r="A28" s="55" t="s">
        <v>4</v>
      </c>
      <c r="B28" s="63" t="s">
        <v>98</v>
      </c>
      <c r="C28" s="54">
        <v>51000</v>
      </c>
      <c r="D28" s="58">
        <v>72975</v>
      </c>
      <c r="E28" s="66">
        <v>45507</v>
      </c>
      <c r="F28" s="204">
        <f aca="true" t="shared" si="2" ref="F28:F33">SUM(D28-E28)</f>
        <v>27468</v>
      </c>
      <c r="G28" s="66">
        <f aca="true" t="shared" si="3" ref="G28:G33">C28-E28</f>
        <v>5493</v>
      </c>
      <c r="H28" s="232">
        <f t="shared" si="0"/>
        <v>37.64028776978417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s="8" customFormat="1" ht="26.25" customHeight="1">
      <c r="A29" s="55" t="s">
        <v>4</v>
      </c>
      <c r="B29" s="64" t="s">
        <v>99</v>
      </c>
      <c r="C29" s="54">
        <v>30000</v>
      </c>
      <c r="D29" s="58">
        <v>45531</v>
      </c>
      <c r="E29" s="66">
        <v>27561</v>
      </c>
      <c r="F29" s="204">
        <f t="shared" si="2"/>
        <v>17970</v>
      </c>
      <c r="G29" s="66">
        <f t="shared" si="3"/>
        <v>2439</v>
      </c>
      <c r="H29" s="232">
        <f t="shared" si="0"/>
        <v>39.46761547077815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s="8" customFormat="1" ht="39.75" customHeight="1">
      <c r="A30" s="55" t="s">
        <v>4</v>
      </c>
      <c r="B30" s="64" t="s">
        <v>100</v>
      </c>
      <c r="C30" s="54">
        <v>250000</v>
      </c>
      <c r="D30" s="58">
        <v>317853.35</v>
      </c>
      <c r="E30" s="66">
        <v>238096.35</v>
      </c>
      <c r="F30" s="204">
        <f t="shared" si="2"/>
        <v>79756.99999999997</v>
      </c>
      <c r="G30" s="66">
        <f t="shared" si="3"/>
        <v>11903.649999999994</v>
      </c>
      <c r="H30" s="232">
        <f t="shared" si="0"/>
        <v>25.09238930469035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8" ht="26.25" customHeight="1">
      <c r="A31" s="55" t="s">
        <v>4</v>
      </c>
      <c r="B31" s="53" t="s">
        <v>101</v>
      </c>
      <c r="C31" s="54">
        <v>250000</v>
      </c>
      <c r="D31" s="58">
        <v>267360</v>
      </c>
      <c r="E31" s="66">
        <v>229573</v>
      </c>
      <c r="F31" s="204">
        <f t="shared" si="2"/>
        <v>37787</v>
      </c>
      <c r="G31" s="66">
        <f t="shared" si="3"/>
        <v>20427</v>
      </c>
      <c r="H31" s="232">
        <f t="shared" si="0"/>
        <v>14.133378216636745</v>
      </c>
    </row>
    <row r="32" spans="1:8" ht="37.5" customHeight="1">
      <c r="A32" s="55" t="s">
        <v>4</v>
      </c>
      <c r="B32" s="63" t="s">
        <v>284</v>
      </c>
      <c r="C32" s="54">
        <v>42000</v>
      </c>
      <c r="D32" s="58">
        <v>58817.2</v>
      </c>
      <c r="E32" s="66">
        <v>37937.2</v>
      </c>
      <c r="F32" s="204">
        <f t="shared" si="2"/>
        <v>20880</v>
      </c>
      <c r="G32" s="66">
        <f t="shared" si="3"/>
        <v>4062.800000000003</v>
      </c>
      <c r="H32" s="232">
        <f t="shared" si="0"/>
        <v>35.49981978060839</v>
      </c>
    </row>
    <row r="33" spans="1:8" ht="29.25" customHeight="1" thickBot="1">
      <c r="A33" s="71" t="s">
        <v>4</v>
      </c>
      <c r="B33" s="72" t="s">
        <v>102</v>
      </c>
      <c r="C33" s="76">
        <v>118000</v>
      </c>
      <c r="D33" s="135">
        <v>130359.31</v>
      </c>
      <c r="E33" s="135">
        <v>107700.01</v>
      </c>
      <c r="F33" s="205">
        <f t="shared" si="2"/>
        <v>22659.300000000003</v>
      </c>
      <c r="G33" s="66">
        <f t="shared" si="3"/>
        <v>10299.990000000005</v>
      </c>
      <c r="H33" s="232">
        <f t="shared" si="0"/>
        <v>17.38218773941041</v>
      </c>
    </row>
    <row r="34" spans="1:32" s="8" customFormat="1" ht="15.75" customHeight="1">
      <c r="A34" s="137" t="s">
        <v>25</v>
      </c>
      <c r="B34" s="138"/>
      <c r="C34" s="139">
        <f>SUM(C28:C33)</f>
        <v>741000</v>
      </c>
      <c r="D34" s="179">
        <f>SUM(D28:D33)</f>
        <v>892895.8599999999</v>
      </c>
      <c r="E34" s="179">
        <f>SUM(E28:E33)</f>
        <v>686374.5599999999</v>
      </c>
      <c r="F34" s="214">
        <f>SUM(F28:F33)</f>
        <v>206521.3</v>
      </c>
      <c r="G34" s="180">
        <f>SUM(G28:G33)</f>
        <v>54625.44</v>
      </c>
      <c r="H34" s="275">
        <f t="shared" si="0"/>
        <v>23.129382635954883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s="65" customFormat="1" ht="15.75" customHeight="1" thickBot="1">
      <c r="A35" s="71" t="s">
        <v>105</v>
      </c>
      <c r="B35" s="141" t="s">
        <v>106</v>
      </c>
      <c r="C35" s="76">
        <v>13000</v>
      </c>
      <c r="D35" s="76">
        <v>17907.6</v>
      </c>
      <c r="E35" s="376">
        <f>C35-G35</f>
        <v>13000</v>
      </c>
      <c r="F35" s="215">
        <f>D35-E35</f>
        <v>4907.5999999999985</v>
      </c>
      <c r="G35" s="181">
        <v>0</v>
      </c>
      <c r="H35" s="232">
        <f t="shared" si="0"/>
        <v>27.405124081395606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8" customFormat="1" ht="15.75" customHeight="1" thickBot="1">
      <c r="A36" s="67" t="s">
        <v>25</v>
      </c>
      <c r="B36" s="68"/>
      <c r="C36" s="69">
        <f>SUM(C35)</f>
        <v>13000</v>
      </c>
      <c r="D36" s="69">
        <f>D35</f>
        <v>17907.6</v>
      </c>
      <c r="E36" s="144">
        <f>E35</f>
        <v>13000</v>
      </c>
      <c r="F36" s="212">
        <f>F35</f>
        <v>4907.5999999999985</v>
      </c>
      <c r="G36" s="180">
        <f>G35</f>
        <v>0</v>
      </c>
      <c r="H36" s="275">
        <f t="shared" si="0"/>
        <v>27.405124081395606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s="8" customFormat="1" ht="25.5" customHeight="1">
      <c r="A37" s="50" t="s">
        <v>103</v>
      </c>
      <c r="B37" s="136" t="s">
        <v>104</v>
      </c>
      <c r="C37" s="52">
        <v>44000</v>
      </c>
      <c r="D37" s="57">
        <v>61000</v>
      </c>
      <c r="E37" s="203">
        <f>C37-G37</f>
        <v>44000</v>
      </c>
      <c r="F37" s="201">
        <f>D37-E37</f>
        <v>17000</v>
      </c>
      <c r="G37" s="66">
        <v>0</v>
      </c>
      <c r="H37" s="232">
        <f t="shared" si="0"/>
        <v>27.86885245901639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s="8" customFormat="1" ht="15.75" customHeight="1" thickBot="1">
      <c r="A38" s="127" t="s">
        <v>25</v>
      </c>
      <c r="B38" s="140"/>
      <c r="C38" s="42">
        <f>SUM(C37)</f>
        <v>44000</v>
      </c>
      <c r="D38" s="42">
        <f>D37</f>
        <v>61000</v>
      </c>
      <c r="E38" s="369">
        <f>E37</f>
        <v>44000</v>
      </c>
      <c r="F38" s="216">
        <f>F37</f>
        <v>17000</v>
      </c>
      <c r="G38" s="180">
        <f>G37</f>
        <v>0</v>
      </c>
      <c r="H38" s="275">
        <f t="shared" si="0"/>
        <v>27.86885245901639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8" s="7" customFormat="1" ht="30" customHeight="1">
      <c r="A39" s="50" t="s">
        <v>62</v>
      </c>
      <c r="B39" s="136" t="s">
        <v>107</v>
      </c>
      <c r="C39" s="52">
        <v>54000</v>
      </c>
      <c r="D39" s="57">
        <v>60000</v>
      </c>
      <c r="E39" s="203">
        <f>SUM(C39-G39)</f>
        <v>54000</v>
      </c>
      <c r="F39" s="201">
        <f>SUM(D39-E39)</f>
        <v>6000</v>
      </c>
      <c r="G39" s="66">
        <v>0</v>
      </c>
      <c r="H39" s="232">
        <f t="shared" si="0"/>
        <v>10</v>
      </c>
    </row>
    <row r="40" spans="1:8" s="7" customFormat="1" ht="30" customHeight="1">
      <c r="A40" s="55" t="s">
        <v>62</v>
      </c>
      <c r="B40" s="64" t="s">
        <v>108</v>
      </c>
      <c r="C40" s="54">
        <v>25000</v>
      </c>
      <c r="D40" s="58">
        <v>29980</v>
      </c>
      <c r="E40" s="66">
        <f>SUM(C40-G40)</f>
        <v>25000</v>
      </c>
      <c r="F40" s="98">
        <f>SUM(D40-E40)</f>
        <v>4980</v>
      </c>
      <c r="G40" s="66">
        <v>0</v>
      </c>
      <c r="H40" s="232">
        <f t="shared" si="0"/>
        <v>16.611074049366245</v>
      </c>
    </row>
    <row r="41" spans="1:8" s="7" customFormat="1" ht="30" customHeight="1">
      <c r="A41" s="55" t="s">
        <v>62</v>
      </c>
      <c r="B41" s="64" t="s">
        <v>109</v>
      </c>
      <c r="C41" s="54">
        <v>91000</v>
      </c>
      <c r="D41" s="58">
        <v>121596</v>
      </c>
      <c r="E41" s="66">
        <f>SUM(C41-G41)</f>
        <v>88000</v>
      </c>
      <c r="F41" s="98">
        <f>SUM(D41-E41)</f>
        <v>33596</v>
      </c>
      <c r="G41" s="66">
        <v>3000</v>
      </c>
      <c r="H41" s="232">
        <f t="shared" si="0"/>
        <v>27.629198328892397</v>
      </c>
    </row>
    <row r="42" spans="1:8" s="7" customFormat="1" ht="30" customHeight="1">
      <c r="A42" s="55" t="s">
        <v>62</v>
      </c>
      <c r="B42" s="64" t="s">
        <v>110</v>
      </c>
      <c r="C42" s="54">
        <v>23000</v>
      </c>
      <c r="D42" s="58">
        <v>26000</v>
      </c>
      <c r="E42" s="66">
        <f>SUM(C42-G42)</f>
        <v>23000</v>
      </c>
      <c r="F42" s="98">
        <f>SUM(D42-E42)</f>
        <v>3000</v>
      </c>
      <c r="G42" s="66">
        <v>0</v>
      </c>
      <c r="H42" s="232">
        <f t="shared" si="0"/>
        <v>11.538461538461538</v>
      </c>
    </row>
    <row r="43" spans="1:8" ht="30" customHeight="1" thickBot="1">
      <c r="A43" s="71" t="s">
        <v>62</v>
      </c>
      <c r="B43" s="72" t="s">
        <v>111</v>
      </c>
      <c r="C43" s="73">
        <v>9000</v>
      </c>
      <c r="D43" s="74">
        <v>11500</v>
      </c>
      <c r="E43" s="135">
        <f>SUM(C43-G43)</f>
        <v>9000</v>
      </c>
      <c r="F43" s="200">
        <f>SUM(D43-E43)</f>
        <v>2500</v>
      </c>
      <c r="G43" s="66">
        <v>0</v>
      </c>
      <c r="H43" s="232">
        <f t="shared" si="0"/>
        <v>21.73913043478261</v>
      </c>
    </row>
    <row r="44" spans="1:8" ht="15.75" customHeight="1" thickBot="1">
      <c r="A44" s="67" t="s">
        <v>25</v>
      </c>
      <c r="B44" s="68"/>
      <c r="C44" s="69">
        <f>SUM(C39:C43)</f>
        <v>202000</v>
      </c>
      <c r="D44" s="69">
        <f>SUM(D39:D43)</f>
        <v>249076</v>
      </c>
      <c r="E44" s="144">
        <f>SUM(E39:E43)</f>
        <v>199000</v>
      </c>
      <c r="F44" s="212">
        <f>SUM(F39:F43)</f>
        <v>50076</v>
      </c>
      <c r="G44" s="180">
        <f>SUM(G39:G43)</f>
        <v>3000</v>
      </c>
      <c r="H44" s="275">
        <f t="shared" si="0"/>
        <v>20.10470699706114</v>
      </c>
    </row>
    <row r="45" spans="1:8" ht="24.75" customHeight="1">
      <c r="A45" s="50" t="s">
        <v>112</v>
      </c>
      <c r="B45" s="51" t="s">
        <v>84</v>
      </c>
      <c r="C45" s="75">
        <v>186000</v>
      </c>
      <c r="D45" s="52">
        <v>177034</v>
      </c>
      <c r="E45" s="377">
        <v>159136</v>
      </c>
      <c r="F45" s="248">
        <f>SUM(D45-E45)</f>
        <v>17898</v>
      </c>
      <c r="G45" s="181">
        <f>C45-E45</f>
        <v>26864</v>
      </c>
      <c r="H45" s="232">
        <f t="shared" si="0"/>
        <v>10.109922387789915</v>
      </c>
    </row>
    <row r="46" spans="1:32" s="8" customFormat="1" ht="32.25" customHeight="1">
      <c r="A46" s="55" t="s">
        <v>112</v>
      </c>
      <c r="B46" s="53" t="s">
        <v>113</v>
      </c>
      <c r="C46" s="56">
        <v>116000</v>
      </c>
      <c r="D46" s="54">
        <v>142890</v>
      </c>
      <c r="E46" s="181">
        <f>SUM(C46-G46)</f>
        <v>116000</v>
      </c>
      <c r="F46" s="221">
        <f>D46-E46</f>
        <v>26890</v>
      </c>
      <c r="G46" s="181">
        <v>0</v>
      </c>
      <c r="H46" s="232">
        <f t="shared" si="0"/>
        <v>18.818671705507732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8" ht="27" customHeight="1">
      <c r="A47" s="55" t="s">
        <v>112</v>
      </c>
      <c r="B47" s="53" t="s">
        <v>114</v>
      </c>
      <c r="C47" s="56">
        <v>175000</v>
      </c>
      <c r="D47" s="54">
        <v>191450</v>
      </c>
      <c r="E47" s="181">
        <f>SUM(C47-G47)</f>
        <v>172305</v>
      </c>
      <c r="F47" s="221">
        <f>SUM(D47-E47)</f>
        <v>19145</v>
      </c>
      <c r="G47" s="181">
        <v>2695</v>
      </c>
      <c r="H47" s="232">
        <f t="shared" si="0"/>
        <v>10</v>
      </c>
    </row>
    <row r="48" spans="1:8" ht="31.5" customHeight="1" thickBot="1">
      <c r="A48" s="71" t="s">
        <v>112</v>
      </c>
      <c r="B48" s="72" t="s">
        <v>115</v>
      </c>
      <c r="C48" s="73">
        <v>52000</v>
      </c>
      <c r="D48" s="76">
        <v>57960</v>
      </c>
      <c r="E48" s="376">
        <f>SUM(C48-G48)</f>
        <v>51960</v>
      </c>
      <c r="F48" s="215">
        <f>SUM(D48-E48)</f>
        <v>6000</v>
      </c>
      <c r="G48" s="181">
        <v>40</v>
      </c>
      <c r="H48" s="232">
        <f t="shared" si="0"/>
        <v>10.351966873706004</v>
      </c>
    </row>
    <row r="49" spans="1:8" ht="15.75" customHeight="1" thickBot="1">
      <c r="A49" s="67" t="s">
        <v>25</v>
      </c>
      <c r="B49" s="68"/>
      <c r="C49" s="69">
        <f>SUM(C45:C48)</f>
        <v>529000</v>
      </c>
      <c r="D49" s="70">
        <f>SUM(D45:D48)</f>
        <v>569334</v>
      </c>
      <c r="E49" s="364">
        <f>SUM(E45:E48)</f>
        <v>499401</v>
      </c>
      <c r="F49" s="249">
        <f>SUM(F45:F48)</f>
        <v>69933</v>
      </c>
      <c r="G49" s="180">
        <f>SUM(G45:G48)</f>
        <v>29599</v>
      </c>
      <c r="H49" s="275">
        <f t="shared" si="0"/>
        <v>12.283299434075603</v>
      </c>
    </row>
    <row r="50" spans="1:8" s="3" customFormat="1" ht="25.5" customHeight="1">
      <c r="A50" s="77" t="s">
        <v>116</v>
      </c>
      <c r="B50" s="78" t="s">
        <v>117</v>
      </c>
      <c r="C50" s="57">
        <v>130000</v>
      </c>
      <c r="D50" s="57">
        <v>145000</v>
      </c>
      <c r="E50" s="203">
        <f>C50-G50</f>
        <v>130000</v>
      </c>
      <c r="F50" s="201">
        <f>D50-E50</f>
        <v>15000</v>
      </c>
      <c r="G50" s="66">
        <v>0</v>
      </c>
      <c r="H50" s="232">
        <f t="shared" si="0"/>
        <v>10.344827586206897</v>
      </c>
    </row>
    <row r="51" spans="1:8" s="3" customFormat="1" ht="44.25" customHeight="1" thickBot="1">
      <c r="A51" s="77" t="s">
        <v>116</v>
      </c>
      <c r="B51" s="79" t="s">
        <v>118</v>
      </c>
      <c r="C51" s="74">
        <v>187000</v>
      </c>
      <c r="D51" s="74">
        <v>205619</v>
      </c>
      <c r="E51" s="135">
        <f>C51-G51</f>
        <v>184872</v>
      </c>
      <c r="F51" s="200">
        <f>D51-E51</f>
        <v>20747</v>
      </c>
      <c r="G51" s="66">
        <v>2128</v>
      </c>
      <c r="H51" s="232">
        <f t="shared" si="0"/>
        <v>10.090020863830677</v>
      </c>
    </row>
    <row r="52" spans="1:8" ht="15.75" customHeight="1" thickBot="1">
      <c r="A52" s="67" t="s">
        <v>25</v>
      </c>
      <c r="B52" s="68"/>
      <c r="C52" s="69">
        <f>SUM(C50:C51)</f>
        <v>317000</v>
      </c>
      <c r="D52" s="69">
        <f>D51+D50</f>
        <v>350619</v>
      </c>
      <c r="E52" s="144">
        <f>E51+E50</f>
        <v>314872</v>
      </c>
      <c r="F52" s="212">
        <f>F51+F50</f>
        <v>35747</v>
      </c>
      <c r="G52" s="180">
        <f>G51+G50</f>
        <v>2128</v>
      </c>
      <c r="H52" s="275">
        <f t="shared" si="0"/>
        <v>10.195397283090763</v>
      </c>
    </row>
    <row r="53" spans="1:8" s="3" customFormat="1" ht="28.5" customHeight="1">
      <c r="A53" s="89" t="s">
        <v>119</v>
      </c>
      <c r="B53" s="90" t="s">
        <v>120</v>
      </c>
      <c r="C53" s="192">
        <v>375000</v>
      </c>
      <c r="D53" s="192">
        <v>539232</v>
      </c>
      <c r="E53" s="378">
        <f>C53-G53</f>
        <v>375000</v>
      </c>
      <c r="F53" s="217">
        <f>D53-E53</f>
        <v>164232</v>
      </c>
      <c r="G53" s="66">
        <v>0</v>
      </c>
      <c r="H53" s="232">
        <f t="shared" si="0"/>
        <v>30.45664945700552</v>
      </c>
    </row>
    <row r="54" spans="1:8" s="3" customFormat="1" ht="42.75" customHeight="1" thickBot="1">
      <c r="A54" s="92" t="s">
        <v>119</v>
      </c>
      <c r="B54" s="93" t="s">
        <v>121</v>
      </c>
      <c r="C54" s="114">
        <v>418000</v>
      </c>
      <c r="D54" s="114">
        <v>518000</v>
      </c>
      <c r="E54" s="379">
        <f>C54-G54</f>
        <v>418000</v>
      </c>
      <c r="F54" s="218">
        <f>D54-E54</f>
        <v>100000</v>
      </c>
      <c r="G54" s="66">
        <v>0</v>
      </c>
      <c r="H54" s="232">
        <f t="shared" si="0"/>
        <v>19.305019305019304</v>
      </c>
    </row>
    <row r="55" spans="1:8" ht="15.75" customHeight="1" thickBot="1">
      <c r="A55" s="67" t="s">
        <v>25</v>
      </c>
      <c r="B55" s="68"/>
      <c r="C55" s="69">
        <f>SUM(C53:C54)</f>
        <v>793000</v>
      </c>
      <c r="D55" s="69">
        <f>D53+D54</f>
        <v>1057232</v>
      </c>
      <c r="E55" s="144">
        <f>E53+E54</f>
        <v>793000</v>
      </c>
      <c r="F55" s="212">
        <f>F53+F54</f>
        <v>264232</v>
      </c>
      <c r="G55" s="180">
        <f>G53+G54</f>
        <v>0</v>
      </c>
      <c r="H55" s="275">
        <f t="shared" si="0"/>
        <v>24.992811416983216</v>
      </c>
    </row>
    <row r="56" spans="1:8" s="3" customFormat="1" ht="26.25" customHeight="1">
      <c r="A56" s="71" t="s">
        <v>384</v>
      </c>
      <c r="B56" s="83" t="s">
        <v>122</v>
      </c>
      <c r="C56" s="84">
        <v>125000</v>
      </c>
      <c r="D56" s="192">
        <v>140000</v>
      </c>
      <c r="E56" s="380">
        <f>SUM(C56-G56)</f>
        <v>125000</v>
      </c>
      <c r="F56" s="221">
        <f>D56-E56</f>
        <v>15000</v>
      </c>
      <c r="G56" s="66">
        <v>0</v>
      </c>
      <c r="H56" s="232">
        <f t="shared" si="0"/>
        <v>10.714285714285714</v>
      </c>
    </row>
    <row r="57" spans="1:8" s="3" customFormat="1" ht="31.5" customHeight="1">
      <c r="A57" s="71" t="s">
        <v>384</v>
      </c>
      <c r="B57" s="64" t="s">
        <v>123</v>
      </c>
      <c r="C57" s="54">
        <v>175000</v>
      </c>
      <c r="D57" s="58">
        <v>199400</v>
      </c>
      <c r="E57" s="181">
        <f>SUM(C57-G57)</f>
        <v>175000</v>
      </c>
      <c r="F57" s="221">
        <f>D57-E57</f>
        <v>24400</v>
      </c>
      <c r="G57" s="66">
        <v>0</v>
      </c>
      <c r="H57" s="232">
        <f t="shared" si="0"/>
        <v>12.236710130391174</v>
      </c>
    </row>
    <row r="58" spans="1:8" s="3" customFormat="1" ht="40.5" customHeight="1">
      <c r="A58" s="71" t="s">
        <v>384</v>
      </c>
      <c r="B58" s="64" t="s">
        <v>124</v>
      </c>
      <c r="C58" s="54">
        <v>180000</v>
      </c>
      <c r="D58" s="58">
        <v>200000</v>
      </c>
      <c r="E58" s="181">
        <f>SUM(C58-G58)</f>
        <v>180000</v>
      </c>
      <c r="F58" s="221">
        <f>D58-E58</f>
        <v>20000</v>
      </c>
      <c r="G58" s="66">
        <v>0</v>
      </c>
      <c r="H58" s="232">
        <f t="shared" si="0"/>
        <v>10</v>
      </c>
    </row>
    <row r="59" spans="1:8" s="3" customFormat="1" ht="41.25" customHeight="1">
      <c r="A59" s="71" t="s">
        <v>384</v>
      </c>
      <c r="B59" s="64" t="s">
        <v>125</v>
      </c>
      <c r="C59" s="54">
        <v>53000</v>
      </c>
      <c r="D59" s="58">
        <v>64000</v>
      </c>
      <c r="E59" s="181">
        <f>SUM(C59-G59)</f>
        <v>53000</v>
      </c>
      <c r="F59" s="221">
        <f>D59-E59</f>
        <v>11000</v>
      </c>
      <c r="G59" s="66">
        <v>0</v>
      </c>
      <c r="H59" s="232">
        <f t="shared" si="0"/>
        <v>17.1875</v>
      </c>
    </row>
    <row r="60" spans="1:32" s="8" customFormat="1" ht="43.5" customHeight="1" thickBot="1">
      <c r="A60" s="71" t="s">
        <v>384</v>
      </c>
      <c r="B60" s="86" t="s">
        <v>128</v>
      </c>
      <c r="C60" s="87">
        <v>40000</v>
      </c>
      <c r="D60" s="88">
        <v>157000</v>
      </c>
      <c r="E60" s="381">
        <f>SUM(C60-G60)</f>
        <v>40000</v>
      </c>
      <c r="F60" s="250">
        <f>D60-E60</f>
        <v>117000</v>
      </c>
      <c r="G60" s="66">
        <v>0</v>
      </c>
      <c r="H60" s="232">
        <f t="shared" si="0"/>
        <v>74.52229299363057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s="8" customFormat="1" ht="15.75" customHeight="1" thickBot="1">
      <c r="A61" s="67" t="s">
        <v>25</v>
      </c>
      <c r="B61" s="68"/>
      <c r="C61" s="69">
        <f>SUM(C56:C60)</f>
        <v>573000</v>
      </c>
      <c r="D61" s="69">
        <f>D56+D57+D58+D59+D60</f>
        <v>760400</v>
      </c>
      <c r="E61" s="144">
        <f>E56+E57+E58+E59+E60</f>
        <v>573000</v>
      </c>
      <c r="F61" s="212">
        <f>F56+F57+F58+F59+F60</f>
        <v>187400</v>
      </c>
      <c r="G61" s="180">
        <f>G56+G57+G58+G59+G60</f>
        <v>0</v>
      </c>
      <c r="H61" s="275">
        <f t="shared" si="0"/>
        <v>24.644923724355603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8" ht="28.5" customHeight="1" thickBot="1">
      <c r="A62" s="92" t="s">
        <v>129</v>
      </c>
      <c r="B62" s="142" t="s">
        <v>130</v>
      </c>
      <c r="C62" s="94">
        <v>12000</v>
      </c>
      <c r="D62" s="94">
        <v>13452</v>
      </c>
      <c r="E62" s="199">
        <f>SUM(C62-G62)</f>
        <v>12000</v>
      </c>
      <c r="F62" s="202">
        <f>SUM(D62-E62)</f>
        <v>1452</v>
      </c>
      <c r="G62" s="66">
        <v>0</v>
      </c>
      <c r="H62" s="232">
        <f t="shared" si="0"/>
        <v>10.793933987511151</v>
      </c>
    </row>
    <row r="63" spans="1:8" ht="15.75" customHeight="1" thickBot="1">
      <c r="A63" s="67" t="s">
        <v>25</v>
      </c>
      <c r="B63" s="68"/>
      <c r="C63" s="69">
        <f>SUM(C62)</f>
        <v>12000</v>
      </c>
      <c r="D63" s="70">
        <f>SUM(D62)</f>
        <v>13452</v>
      </c>
      <c r="E63" s="364">
        <f>SUM(E62)</f>
        <v>12000</v>
      </c>
      <c r="F63" s="249">
        <f>SUM(F62)</f>
        <v>1452</v>
      </c>
      <c r="G63" s="180">
        <f>SUM(G62)</f>
        <v>0</v>
      </c>
      <c r="H63" s="275">
        <f t="shared" si="0"/>
        <v>10.793933987511151</v>
      </c>
    </row>
    <row r="64" spans="1:32" s="8" customFormat="1" ht="27" customHeight="1">
      <c r="A64" s="50" t="s">
        <v>61</v>
      </c>
      <c r="B64" s="51" t="s">
        <v>132</v>
      </c>
      <c r="C64" s="52">
        <v>83000</v>
      </c>
      <c r="D64" s="52">
        <v>104000</v>
      </c>
      <c r="E64" s="377">
        <f>SUM(C64-G64)</f>
        <v>83000</v>
      </c>
      <c r="F64" s="248">
        <f>SUM(D64-E64)</f>
        <v>21000</v>
      </c>
      <c r="G64" s="181">
        <v>0</v>
      </c>
      <c r="H64" s="232">
        <f t="shared" si="0"/>
        <v>20.192307692307693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8" ht="27.75" customHeight="1">
      <c r="A65" s="55" t="s">
        <v>61</v>
      </c>
      <c r="B65" s="53" t="s">
        <v>131</v>
      </c>
      <c r="C65" s="54">
        <v>62000</v>
      </c>
      <c r="D65" s="54">
        <v>78200</v>
      </c>
      <c r="E65" s="181">
        <f>SUM(C65-G65)</f>
        <v>62000</v>
      </c>
      <c r="F65" s="221">
        <f>SUM(D65-E65)</f>
        <v>16200</v>
      </c>
      <c r="G65" s="181">
        <v>0</v>
      </c>
      <c r="H65" s="232">
        <f t="shared" si="0"/>
        <v>20.716112531969312</v>
      </c>
    </row>
    <row r="66" spans="1:8" ht="15.75" customHeight="1">
      <c r="A66" s="29" t="s">
        <v>25</v>
      </c>
      <c r="B66" s="31"/>
      <c r="C66" s="31">
        <f>SUM(C64:C65)</f>
        <v>145000</v>
      </c>
      <c r="D66" s="32">
        <f>SUM(D64:D65)</f>
        <v>182200</v>
      </c>
      <c r="E66" s="34">
        <f>SUM(E64:E65)</f>
        <v>145000</v>
      </c>
      <c r="F66" s="225">
        <f>SUM(F64:F65)</f>
        <v>37200</v>
      </c>
      <c r="G66" s="180">
        <f>SUM(G64:G65)</f>
        <v>0</v>
      </c>
      <c r="H66" s="275">
        <f t="shared" si="0"/>
        <v>20.417124039517017</v>
      </c>
    </row>
    <row r="67" spans="1:32" s="8" customFormat="1" ht="42.75" customHeight="1">
      <c r="A67" s="55" t="s">
        <v>136</v>
      </c>
      <c r="B67" s="53" t="s">
        <v>133</v>
      </c>
      <c r="C67" s="56">
        <v>55000</v>
      </c>
      <c r="D67" s="54">
        <v>76000</v>
      </c>
      <c r="E67" s="181">
        <f>SUM(C67-G67)</f>
        <v>55000</v>
      </c>
      <c r="F67" s="221">
        <f>SUM(D67-E67)</f>
        <v>21000</v>
      </c>
      <c r="G67" s="181">
        <v>0</v>
      </c>
      <c r="H67" s="232">
        <f t="shared" si="0"/>
        <v>27.631578947368425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s="8" customFormat="1" ht="32.25" customHeight="1">
      <c r="A68" s="55" t="s">
        <v>136</v>
      </c>
      <c r="B68" s="53" t="s">
        <v>134</v>
      </c>
      <c r="C68" s="56">
        <v>50000</v>
      </c>
      <c r="D68" s="54">
        <v>60000</v>
      </c>
      <c r="E68" s="181">
        <f>SUM(C68-G68)</f>
        <v>50000</v>
      </c>
      <c r="F68" s="221">
        <f>SUM(D68-E68)</f>
        <v>10000</v>
      </c>
      <c r="G68" s="181">
        <v>0</v>
      </c>
      <c r="H68" s="232">
        <f t="shared" si="0"/>
        <v>16.666666666666664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s="8" customFormat="1" ht="29.25" customHeight="1" thickBot="1">
      <c r="A69" s="71" t="s">
        <v>136</v>
      </c>
      <c r="B69" s="72" t="s">
        <v>135</v>
      </c>
      <c r="C69" s="73">
        <v>28000</v>
      </c>
      <c r="D69" s="76">
        <v>25670</v>
      </c>
      <c r="E69" s="376">
        <f>SUM(C69-G69)</f>
        <v>23000</v>
      </c>
      <c r="F69" s="215">
        <f>SUM(D69-E69)</f>
        <v>2670</v>
      </c>
      <c r="G69" s="181">
        <v>5000</v>
      </c>
      <c r="H69" s="232">
        <f t="shared" si="0"/>
        <v>10.401246591351772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s="8" customFormat="1" ht="18.75" customHeight="1" thickBot="1">
      <c r="A70" s="67" t="s">
        <v>25</v>
      </c>
      <c r="B70" s="133"/>
      <c r="C70" s="134">
        <f>SUM(C67:C69)</f>
        <v>133000</v>
      </c>
      <c r="D70" s="134">
        <f>D69+D68+D67</f>
        <v>161670</v>
      </c>
      <c r="E70" s="364">
        <f>E69+E68+E67</f>
        <v>128000</v>
      </c>
      <c r="F70" s="211">
        <f>F69+F68+F67</f>
        <v>33670</v>
      </c>
      <c r="G70" s="34">
        <f>G69+G68+G67</f>
        <v>5000</v>
      </c>
      <c r="H70" s="275">
        <f aca="true" t="shared" si="4" ref="H70:H133">F70/D70*100</f>
        <v>20.826374713923425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s="8" customFormat="1" ht="27" customHeight="1">
      <c r="A71" s="50" t="s">
        <v>137</v>
      </c>
      <c r="B71" s="51" t="s">
        <v>285</v>
      </c>
      <c r="C71" s="75">
        <v>61000</v>
      </c>
      <c r="D71" s="52">
        <v>77840</v>
      </c>
      <c r="E71" s="377">
        <f>SUM(C71-G71)</f>
        <v>61000</v>
      </c>
      <c r="F71" s="248">
        <f>SUM(D71-E71)</f>
        <v>16840</v>
      </c>
      <c r="G71" s="181">
        <v>0</v>
      </c>
      <c r="H71" s="232">
        <f t="shared" si="4"/>
        <v>21.634121274409043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8" ht="15.75" customHeight="1" thickBot="1">
      <c r="A72" s="46" t="s">
        <v>25</v>
      </c>
      <c r="B72" s="47"/>
      <c r="C72" s="100">
        <f>SUM(C71)</f>
        <v>61000</v>
      </c>
      <c r="D72" s="100">
        <f>D71</f>
        <v>77840</v>
      </c>
      <c r="E72" s="382">
        <f>E71</f>
        <v>61000</v>
      </c>
      <c r="F72" s="219">
        <f>F71</f>
        <v>16840</v>
      </c>
      <c r="G72" s="180">
        <f>G71</f>
        <v>0</v>
      </c>
      <c r="H72" s="275">
        <f t="shared" si="4"/>
        <v>21.634121274409043</v>
      </c>
    </row>
    <row r="73" spans="1:8" s="3" customFormat="1" ht="22.5" customHeight="1">
      <c r="A73" s="89" t="s">
        <v>138</v>
      </c>
      <c r="B73" s="90" t="s">
        <v>139</v>
      </c>
      <c r="C73" s="91">
        <v>89000</v>
      </c>
      <c r="D73" s="91">
        <v>99000</v>
      </c>
      <c r="E73" s="383">
        <f>C73-G73</f>
        <v>89000</v>
      </c>
      <c r="F73" s="220">
        <f>D73-E73</f>
        <v>10000</v>
      </c>
      <c r="G73" s="66">
        <v>0</v>
      </c>
      <c r="H73" s="232">
        <f t="shared" si="4"/>
        <v>10.1010101010101</v>
      </c>
    </row>
    <row r="74" spans="1:8" s="3" customFormat="1" ht="24.75" customHeight="1">
      <c r="A74" s="61" t="s">
        <v>138</v>
      </c>
      <c r="B74" s="62" t="s">
        <v>140</v>
      </c>
      <c r="C74" s="58">
        <v>25000</v>
      </c>
      <c r="D74" s="58">
        <v>31615</v>
      </c>
      <c r="E74" s="66">
        <f>C74-G74</f>
        <v>25000</v>
      </c>
      <c r="F74" s="98">
        <f>D74-E74</f>
        <v>6615</v>
      </c>
      <c r="G74" s="66">
        <v>0</v>
      </c>
      <c r="H74" s="232">
        <f t="shared" si="4"/>
        <v>20.923612209394275</v>
      </c>
    </row>
    <row r="75" spans="1:8" ht="16.5" customHeight="1">
      <c r="A75" s="29" t="s">
        <v>25</v>
      </c>
      <c r="B75" s="30"/>
      <c r="C75" s="31">
        <f>SUM(C73:C74)</f>
        <v>114000</v>
      </c>
      <c r="D75" s="31">
        <f>D74+D73</f>
        <v>130615</v>
      </c>
      <c r="E75" s="180">
        <f>E74+E73</f>
        <v>114000</v>
      </c>
      <c r="F75" s="213">
        <f>F74+F73</f>
        <v>16615</v>
      </c>
      <c r="G75" s="180">
        <f>G74+G73</f>
        <v>0</v>
      </c>
      <c r="H75" s="275">
        <f t="shared" si="4"/>
        <v>12.72059105003254</v>
      </c>
    </row>
    <row r="76" spans="1:8" s="3" customFormat="1" ht="33" customHeight="1">
      <c r="A76" s="61" t="s">
        <v>143</v>
      </c>
      <c r="B76" s="62" t="s">
        <v>145</v>
      </c>
      <c r="C76" s="58">
        <v>79000</v>
      </c>
      <c r="D76" s="58">
        <v>110000</v>
      </c>
      <c r="E76" s="66">
        <f>C76-G76</f>
        <v>79000</v>
      </c>
      <c r="F76" s="98">
        <f>D76-E76</f>
        <v>31000</v>
      </c>
      <c r="G76" s="66">
        <v>0</v>
      </c>
      <c r="H76" s="232">
        <f t="shared" si="4"/>
        <v>28.18181818181818</v>
      </c>
    </row>
    <row r="77" spans="1:8" s="3" customFormat="1" ht="31.5" customHeight="1">
      <c r="A77" s="61" t="s">
        <v>143</v>
      </c>
      <c r="B77" s="62" t="s">
        <v>286</v>
      </c>
      <c r="C77" s="58">
        <v>70000</v>
      </c>
      <c r="D77" s="58">
        <v>78200</v>
      </c>
      <c r="E77" s="66">
        <f>C77-G77</f>
        <v>70000</v>
      </c>
      <c r="F77" s="98">
        <f>D77-E77</f>
        <v>8200</v>
      </c>
      <c r="G77" s="66">
        <v>0</v>
      </c>
      <c r="H77" s="232">
        <f t="shared" si="4"/>
        <v>10.485933503836318</v>
      </c>
    </row>
    <row r="78" spans="1:8" s="3" customFormat="1" ht="32.25" customHeight="1">
      <c r="A78" s="61" t="s">
        <v>143</v>
      </c>
      <c r="B78" s="62" t="s">
        <v>144</v>
      </c>
      <c r="C78" s="58">
        <v>131000</v>
      </c>
      <c r="D78" s="58">
        <v>134045</v>
      </c>
      <c r="E78" s="66">
        <f>C78-G78</f>
        <v>117645</v>
      </c>
      <c r="F78" s="98">
        <f>D78-E78</f>
        <v>16400</v>
      </c>
      <c r="G78" s="66">
        <v>13355</v>
      </c>
      <c r="H78" s="232">
        <f t="shared" si="4"/>
        <v>12.234697303144467</v>
      </c>
    </row>
    <row r="79" spans="1:8" ht="15.75" customHeight="1">
      <c r="A79" s="29" t="s">
        <v>25</v>
      </c>
      <c r="B79" s="30"/>
      <c r="C79" s="31">
        <f>SUM(C76:C78)</f>
        <v>280000</v>
      </c>
      <c r="D79" s="31">
        <f>D78+D77+D76</f>
        <v>322245</v>
      </c>
      <c r="E79" s="180">
        <f>E78+E77+E76</f>
        <v>266645</v>
      </c>
      <c r="F79" s="213">
        <f>F78+F77+F76</f>
        <v>55600</v>
      </c>
      <c r="G79" s="180">
        <f>G78+G77+G76</f>
        <v>13355</v>
      </c>
      <c r="H79" s="275">
        <f t="shared" si="4"/>
        <v>17.253952737823706</v>
      </c>
    </row>
    <row r="80" spans="1:8" s="3" customFormat="1" ht="27.75" customHeight="1">
      <c r="A80" s="60" t="s">
        <v>60</v>
      </c>
      <c r="B80" s="64" t="s">
        <v>146</v>
      </c>
      <c r="C80" s="54">
        <v>42000</v>
      </c>
      <c r="D80" s="54">
        <v>58000</v>
      </c>
      <c r="E80" s="181">
        <v>42000</v>
      </c>
      <c r="F80" s="221">
        <f>D80-E80</f>
        <v>16000</v>
      </c>
      <c r="G80" s="181">
        <f>C80-E80</f>
        <v>0</v>
      </c>
      <c r="H80" s="232">
        <f t="shared" si="4"/>
        <v>27.586206896551722</v>
      </c>
    </row>
    <row r="81" spans="1:8" s="3" customFormat="1" ht="27.75" customHeight="1">
      <c r="A81" s="60" t="s">
        <v>60</v>
      </c>
      <c r="B81" s="64" t="s">
        <v>147</v>
      </c>
      <c r="C81" s="54">
        <v>31000</v>
      </c>
      <c r="D81" s="54">
        <v>35000</v>
      </c>
      <c r="E81" s="181">
        <v>31000</v>
      </c>
      <c r="F81" s="221">
        <f>D81-E81</f>
        <v>4000</v>
      </c>
      <c r="G81" s="181">
        <f>C81-E81</f>
        <v>0</v>
      </c>
      <c r="H81" s="232">
        <f t="shared" si="4"/>
        <v>11.428571428571429</v>
      </c>
    </row>
    <row r="82" spans="1:8" s="3" customFormat="1" ht="27.75" customHeight="1">
      <c r="A82" s="60" t="s">
        <v>60</v>
      </c>
      <c r="B82" s="64" t="s">
        <v>148</v>
      </c>
      <c r="C82" s="54">
        <v>99000</v>
      </c>
      <c r="D82" s="54">
        <v>108060</v>
      </c>
      <c r="E82" s="181">
        <v>97060</v>
      </c>
      <c r="F82" s="221">
        <f>D82-E82</f>
        <v>11000</v>
      </c>
      <c r="G82" s="181">
        <f>C82-E82</f>
        <v>1940</v>
      </c>
      <c r="H82" s="232">
        <f t="shared" si="4"/>
        <v>10.179529890801406</v>
      </c>
    </row>
    <row r="83" spans="1:32" s="8" customFormat="1" ht="28.5" customHeight="1" thickBot="1">
      <c r="A83" s="104" t="s">
        <v>60</v>
      </c>
      <c r="B83" s="86" t="s">
        <v>82</v>
      </c>
      <c r="C83" s="88">
        <v>40000</v>
      </c>
      <c r="D83" s="88">
        <v>40779</v>
      </c>
      <c r="E83" s="384">
        <v>35779</v>
      </c>
      <c r="F83" s="222">
        <f>D83-E83</f>
        <v>5000</v>
      </c>
      <c r="G83" s="181">
        <f>C83-E83</f>
        <v>4221</v>
      </c>
      <c r="H83" s="232">
        <f t="shared" si="4"/>
        <v>12.261212879178009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8" ht="15.75" customHeight="1">
      <c r="A84" s="101" t="s">
        <v>25</v>
      </c>
      <c r="B84" s="102"/>
      <c r="C84" s="103">
        <f>SUM(C80:C83)</f>
        <v>212000</v>
      </c>
      <c r="D84" s="103">
        <f>SUM(D80:D83)</f>
        <v>241839</v>
      </c>
      <c r="E84" s="385">
        <f>SUM(E80:E83)</f>
        <v>205839</v>
      </c>
      <c r="F84" s="223">
        <f>SUM(F80:F83)</f>
        <v>36000</v>
      </c>
      <c r="G84" s="180">
        <f>SUM(G80:G83)</f>
        <v>6161</v>
      </c>
      <c r="H84" s="275">
        <f t="shared" si="4"/>
        <v>14.885936511480779</v>
      </c>
    </row>
    <row r="85" spans="1:32" s="8" customFormat="1" ht="27" customHeight="1">
      <c r="A85" s="60" t="s">
        <v>5</v>
      </c>
      <c r="B85" s="53" t="s">
        <v>149</v>
      </c>
      <c r="C85" s="54">
        <v>38000</v>
      </c>
      <c r="D85" s="54">
        <v>47602</v>
      </c>
      <c r="E85" s="181">
        <f>SUM(C85-G85)</f>
        <v>38000</v>
      </c>
      <c r="F85" s="221">
        <f>SUM(D85-E85)</f>
        <v>9602</v>
      </c>
      <c r="G85" s="181">
        <v>0</v>
      </c>
      <c r="H85" s="232">
        <f t="shared" si="4"/>
        <v>20.171421368850048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s="8" customFormat="1" ht="27" customHeight="1">
      <c r="A86" s="60" t="s">
        <v>5</v>
      </c>
      <c r="B86" s="53" t="s">
        <v>150</v>
      </c>
      <c r="C86" s="54">
        <v>149000</v>
      </c>
      <c r="D86" s="54">
        <v>184117</v>
      </c>
      <c r="E86" s="181">
        <f>SUM(C86-G86)</f>
        <v>149000</v>
      </c>
      <c r="F86" s="221">
        <f>SUM(D86-E86)</f>
        <v>35117</v>
      </c>
      <c r="G86" s="181">
        <v>0</v>
      </c>
      <c r="H86" s="232">
        <f t="shared" si="4"/>
        <v>19.073198020823714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8" ht="26.25" customHeight="1">
      <c r="A87" s="60" t="s">
        <v>5</v>
      </c>
      <c r="B87" s="53" t="s">
        <v>151</v>
      </c>
      <c r="C87" s="54">
        <v>91000</v>
      </c>
      <c r="D87" s="54">
        <v>122300</v>
      </c>
      <c r="E87" s="181">
        <f>SUM(C87-G87)</f>
        <v>91000</v>
      </c>
      <c r="F87" s="221">
        <f>SUM(D87-E87)</f>
        <v>31300</v>
      </c>
      <c r="G87" s="181">
        <v>0</v>
      </c>
      <c r="H87" s="232">
        <f t="shared" si="4"/>
        <v>25.59280457890433</v>
      </c>
    </row>
    <row r="88" spans="1:8" ht="13.5" customHeight="1">
      <c r="A88" s="29" t="s">
        <v>25</v>
      </c>
      <c r="B88" s="30"/>
      <c r="C88" s="31">
        <f>SUM(C85:C87)</f>
        <v>278000</v>
      </c>
      <c r="D88" s="32">
        <f>SUM(D85:D87)</f>
        <v>354019</v>
      </c>
      <c r="E88" s="34">
        <f>SUM(E85:E87)</f>
        <v>278000</v>
      </c>
      <c r="F88" s="225">
        <f>SUM(F85:F87)</f>
        <v>76019</v>
      </c>
      <c r="G88" s="180">
        <f>SUM(G85:G87)</f>
        <v>0</v>
      </c>
      <c r="H88" s="275">
        <f t="shared" si="4"/>
        <v>21.473141272078617</v>
      </c>
    </row>
    <row r="89" spans="1:32" s="8" customFormat="1" ht="26.25" customHeight="1">
      <c r="A89" s="60" t="s">
        <v>6</v>
      </c>
      <c r="B89" s="53" t="s">
        <v>152</v>
      </c>
      <c r="C89" s="56">
        <v>72000</v>
      </c>
      <c r="D89" s="54">
        <v>81122</v>
      </c>
      <c r="E89" s="181">
        <f>SUM(C89-G89)</f>
        <v>72000</v>
      </c>
      <c r="F89" s="221">
        <f>SUM(D89-E89)</f>
        <v>9122</v>
      </c>
      <c r="G89" s="181">
        <v>0</v>
      </c>
      <c r="H89" s="232">
        <f t="shared" si="4"/>
        <v>11.244791795074086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8" ht="25.5" customHeight="1">
      <c r="A90" s="60" t="s">
        <v>6</v>
      </c>
      <c r="B90" s="53" t="s">
        <v>140</v>
      </c>
      <c r="C90" s="56">
        <v>27000</v>
      </c>
      <c r="D90" s="54">
        <v>16200</v>
      </c>
      <c r="E90" s="181">
        <v>14580</v>
      </c>
      <c r="F90" s="221">
        <f>SUM(D90-E90)</f>
        <v>1620</v>
      </c>
      <c r="G90" s="181">
        <f>C90-E90</f>
        <v>12420</v>
      </c>
      <c r="H90" s="232">
        <f t="shared" si="4"/>
        <v>10</v>
      </c>
    </row>
    <row r="91" spans="1:8" ht="13.5" customHeight="1">
      <c r="A91" s="29" t="s">
        <v>25</v>
      </c>
      <c r="B91" s="30"/>
      <c r="C91" s="31">
        <f>SUM(C89:C90)</f>
        <v>99000</v>
      </c>
      <c r="D91" s="32">
        <f>SUM(D89:D90)</f>
        <v>97322</v>
      </c>
      <c r="E91" s="34">
        <f>SUM(E89:E90)</f>
        <v>86580</v>
      </c>
      <c r="F91" s="225">
        <f>SUM(F89:F90)</f>
        <v>10742</v>
      </c>
      <c r="G91" s="180">
        <f>SUM(G89:G90)</f>
        <v>12420</v>
      </c>
      <c r="H91" s="275">
        <f t="shared" si="4"/>
        <v>11.037586568299048</v>
      </c>
    </row>
    <row r="92" spans="1:32" s="8" customFormat="1" ht="24.75" customHeight="1">
      <c r="A92" s="60" t="s">
        <v>59</v>
      </c>
      <c r="B92" s="53" t="s">
        <v>153</v>
      </c>
      <c r="C92" s="54">
        <v>47000</v>
      </c>
      <c r="D92" s="54">
        <v>54000</v>
      </c>
      <c r="E92" s="181">
        <f>SUM(C92-G92)</f>
        <v>47000</v>
      </c>
      <c r="F92" s="221">
        <f>SUM(D92-E92)</f>
        <v>7000</v>
      </c>
      <c r="G92" s="181">
        <v>0</v>
      </c>
      <c r="H92" s="232">
        <f t="shared" si="4"/>
        <v>12.962962962962962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s="8" customFormat="1" ht="24.75" customHeight="1">
      <c r="A93" s="29" t="s">
        <v>25</v>
      </c>
      <c r="B93" s="35"/>
      <c r="C93" s="32">
        <f>SUM(C92)</f>
        <v>47000</v>
      </c>
      <c r="D93" s="36">
        <f>D92</f>
        <v>54000</v>
      </c>
      <c r="E93" s="34">
        <f>E92</f>
        <v>47000</v>
      </c>
      <c r="F93" s="224">
        <f>F92</f>
        <v>7000</v>
      </c>
      <c r="G93" s="34">
        <f>G92</f>
        <v>0</v>
      </c>
      <c r="H93" s="275">
        <f t="shared" si="4"/>
        <v>12.962962962962962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s="8" customFormat="1" ht="28.5" customHeight="1">
      <c r="A94" s="60" t="s">
        <v>154</v>
      </c>
      <c r="B94" s="53" t="s">
        <v>84</v>
      </c>
      <c r="C94" s="54">
        <v>134000</v>
      </c>
      <c r="D94" s="54">
        <v>149200</v>
      </c>
      <c r="E94" s="181">
        <f>SUM(C94-G94)</f>
        <v>134000</v>
      </c>
      <c r="F94" s="221">
        <f>D94-E94</f>
        <v>15200</v>
      </c>
      <c r="G94" s="181">
        <v>0</v>
      </c>
      <c r="H94" s="232">
        <f t="shared" si="4"/>
        <v>10.187667560321715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s="8" customFormat="1" ht="21" customHeight="1">
      <c r="A95" s="29" t="s">
        <v>25</v>
      </c>
      <c r="B95" s="35"/>
      <c r="C95" s="32">
        <f>SUM(C94)</f>
        <v>134000</v>
      </c>
      <c r="D95" s="36">
        <f>D94</f>
        <v>149200</v>
      </c>
      <c r="E95" s="34">
        <f>E94</f>
        <v>134000</v>
      </c>
      <c r="F95" s="224">
        <f>F94</f>
        <v>15200</v>
      </c>
      <c r="G95" s="34">
        <f>G94</f>
        <v>0</v>
      </c>
      <c r="H95" s="275">
        <f t="shared" si="4"/>
        <v>10.187667560321715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8" ht="27" customHeight="1">
      <c r="A96" s="60" t="s">
        <v>64</v>
      </c>
      <c r="B96" s="53" t="s">
        <v>155</v>
      </c>
      <c r="C96" s="54">
        <v>71000</v>
      </c>
      <c r="D96" s="54">
        <v>81000</v>
      </c>
      <c r="E96" s="181">
        <f>SUM(C96-G96)</f>
        <v>71000</v>
      </c>
      <c r="F96" s="221">
        <f>SUM(D96-E96)</f>
        <v>10000</v>
      </c>
      <c r="G96" s="181">
        <v>0</v>
      </c>
      <c r="H96" s="232">
        <f t="shared" si="4"/>
        <v>12.345679012345679</v>
      </c>
    </row>
    <row r="97" spans="1:8" ht="15" customHeight="1">
      <c r="A97" s="29" t="s">
        <v>25</v>
      </c>
      <c r="B97" s="30"/>
      <c r="C97" s="32">
        <f>SUM(C96)</f>
        <v>71000</v>
      </c>
      <c r="D97" s="32">
        <f>D96</f>
        <v>81000</v>
      </c>
      <c r="E97" s="34">
        <f>E96</f>
        <v>71000</v>
      </c>
      <c r="F97" s="225">
        <f>F96</f>
        <v>10000</v>
      </c>
      <c r="G97" s="34">
        <f>G96</f>
        <v>0</v>
      </c>
      <c r="H97" s="275">
        <f t="shared" si="4"/>
        <v>12.345679012345679</v>
      </c>
    </row>
    <row r="98" spans="1:32" s="8" customFormat="1" ht="28.5" customHeight="1">
      <c r="A98" s="55" t="s">
        <v>156</v>
      </c>
      <c r="B98" s="53" t="s">
        <v>157</v>
      </c>
      <c r="C98" s="54">
        <v>41000</v>
      </c>
      <c r="D98" s="54">
        <v>62350</v>
      </c>
      <c r="E98" s="181">
        <f>SUM(C98-G98)</f>
        <v>41000</v>
      </c>
      <c r="F98" s="221">
        <f>SUM(D98-E98)</f>
        <v>21350</v>
      </c>
      <c r="G98" s="181">
        <v>0</v>
      </c>
      <c r="H98" s="232">
        <f t="shared" si="4"/>
        <v>34.242181234963915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8" ht="15" customHeight="1">
      <c r="A99" s="29" t="s">
        <v>25</v>
      </c>
      <c r="B99" s="30"/>
      <c r="C99" s="31">
        <f>SUM(C98)</f>
        <v>41000</v>
      </c>
      <c r="D99" s="32">
        <f>SUM(D98:D98)</f>
        <v>62350</v>
      </c>
      <c r="E99" s="34">
        <f>SUM(E98:E98)</f>
        <v>41000</v>
      </c>
      <c r="F99" s="225">
        <f>SUM(F98:F98)</f>
        <v>21350</v>
      </c>
      <c r="G99" s="180">
        <f>SUM(G98:G98)</f>
        <v>0</v>
      </c>
      <c r="H99" s="275">
        <f t="shared" si="4"/>
        <v>34.242181234963915</v>
      </c>
    </row>
    <row r="100" spans="1:32" s="8" customFormat="1" ht="25.5">
      <c r="A100" s="55" t="s">
        <v>7</v>
      </c>
      <c r="B100" s="53" t="s">
        <v>82</v>
      </c>
      <c r="C100" s="56">
        <v>35000</v>
      </c>
      <c r="D100" s="54">
        <v>39228</v>
      </c>
      <c r="E100" s="181">
        <v>34864</v>
      </c>
      <c r="F100" s="221">
        <f>SUM(D100-E100)</f>
        <v>4364</v>
      </c>
      <c r="G100" s="181">
        <f>C100-E100</f>
        <v>136</v>
      </c>
      <c r="H100" s="232">
        <f t="shared" si="4"/>
        <v>11.124706842051596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8" ht="15" customHeight="1">
      <c r="A101" s="29" t="s">
        <v>25</v>
      </c>
      <c r="B101" s="30"/>
      <c r="C101" s="31">
        <f>SUM(C100)</f>
        <v>35000</v>
      </c>
      <c r="D101" s="34">
        <f>SUM(D100:D100)</f>
        <v>39228</v>
      </c>
      <c r="E101" s="34">
        <f>SUM(E100:E100)</f>
        <v>34864</v>
      </c>
      <c r="F101" s="251">
        <f>SUM(F100:F100)</f>
        <v>4364</v>
      </c>
      <c r="G101" s="180">
        <f>SUM(G100:G100)</f>
        <v>136</v>
      </c>
      <c r="H101" s="275">
        <f t="shared" si="4"/>
        <v>11.124706842051596</v>
      </c>
    </row>
    <row r="102" spans="1:8" ht="30" customHeight="1">
      <c r="A102" s="61" t="s">
        <v>158</v>
      </c>
      <c r="B102" s="62" t="s">
        <v>159</v>
      </c>
      <c r="C102" s="58">
        <v>38000</v>
      </c>
      <c r="D102" s="66">
        <v>54893</v>
      </c>
      <c r="E102" s="66">
        <v>38000</v>
      </c>
      <c r="F102" s="233">
        <f>D102-E102</f>
        <v>16893</v>
      </c>
      <c r="G102" s="66">
        <f>E102-C102</f>
        <v>0</v>
      </c>
      <c r="H102" s="232">
        <f t="shared" si="4"/>
        <v>30.774415681416574</v>
      </c>
    </row>
    <row r="103" spans="1:8" ht="30" customHeight="1">
      <c r="A103" s="61" t="s">
        <v>158</v>
      </c>
      <c r="B103" s="62" t="s">
        <v>160</v>
      </c>
      <c r="C103" s="58">
        <v>5000</v>
      </c>
      <c r="D103" s="66">
        <v>10998</v>
      </c>
      <c r="E103" s="204">
        <v>5000</v>
      </c>
      <c r="F103" s="252">
        <f>D103-E103</f>
        <v>5998</v>
      </c>
      <c r="G103" s="66">
        <f>C103-E103</f>
        <v>0</v>
      </c>
      <c r="H103" s="232">
        <f t="shared" si="4"/>
        <v>54.537188579741766</v>
      </c>
    </row>
    <row r="104" spans="1:8" ht="30" customHeight="1">
      <c r="A104" s="61" t="s">
        <v>158</v>
      </c>
      <c r="B104" s="62" t="s">
        <v>161</v>
      </c>
      <c r="C104" s="58">
        <v>3000</v>
      </c>
      <c r="D104" s="66">
        <v>7020</v>
      </c>
      <c r="E104" s="204">
        <v>3000</v>
      </c>
      <c r="F104" s="252">
        <f>D104-E104</f>
        <v>4020</v>
      </c>
      <c r="G104" s="66">
        <f>C104-E104</f>
        <v>0</v>
      </c>
      <c r="H104" s="232">
        <f t="shared" si="4"/>
        <v>57.26495726495726</v>
      </c>
    </row>
    <row r="105" spans="1:8" ht="30" customHeight="1">
      <c r="A105" s="61" t="s">
        <v>158</v>
      </c>
      <c r="B105" s="62" t="s">
        <v>162</v>
      </c>
      <c r="C105" s="58">
        <v>83000</v>
      </c>
      <c r="D105" s="66">
        <v>113690</v>
      </c>
      <c r="E105" s="66">
        <v>79690</v>
      </c>
      <c r="F105" s="233">
        <f>D105-E105</f>
        <v>34000</v>
      </c>
      <c r="G105" s="66">
        <f>C105-E105</f>
        <v>3310</v>
      </c>
      <c r="H105" s="232">
        <f t="shared" si="4"/>
        <v>29.905884422552553</v>
      </c>
    </row>
    <row r="106" spans="1:8" ht="15" customHeight="1">
      <c r="A106" s="29" t="s">
        <v>25</v>
      </c>
      <c r="B106" s="30"/>
      <c r="C106" s="31">
        <f>SUM(C102:C105)</f>
        <v>129000</v>
      </c>
      <c r="D106" s="31">
        <f>D102+D103+D104+D105</f>
        <v>186601</v>
      </c>
      <c r="E106" s="180">
        <f>E102+E103+E104+E105</f>
        <v>125690</v>
      </c>
      <c r="F106" s="213">
        <f>F102+F103+F104+F105</f>
        <v>60911</v>
      </c>
      <c r="G106" s="180">
        <f>G105</f>
        <v>3310</v>
      </c>
      <c r="H106" s="275">
        <f t="shared" si="4"/>
        <v>32.642375978692506</v>
      </c>
    </row>
    <row r="107" spans="1:8" s="3" customFormat="1" ht="15" customHeight="1">
      <c r="A107" s="61" t="s">
        <v>163</v>
      </c>
      <c r="B107" s="62" t="s">
        <v>164</v>
      </c>
      <c r="C107" s="58">
        <v>31000</v>
      </c>
      <c r="D107" s="66">
        <v>34000</v>
      </c>
      <c r="E107" s="66">
        <v>30600</v>
      </c>
      <c r="F107" s="204">
        <f>D107-E107</f>
        <v>3400</v>
      </c>
      <c r="G107" s="66">
        <f>C107-E107</f>
        <v>400</v>
      </c>
      <c r="H107" s="234">
        <f t="shared" si="4"/>
        <v>10</v>
      </c>
    </row>
    <row r="108" spans="1:8" ht="15" customHeight="1">
      <c r="A108" s="29" t="s">
        <v>25</v>
      </c>
      <c r="B108" s="30"/>
      <c r="C108" s="31">
        <f>SUM(C107)</f>
        <v>31000</v>
      </c>
      <c r="D108" s="31">
        <f>D107</f>
        <v>34000</v>
      </c>
      <c r="E108" s="180">
        <f>E107</f>
        <v>30600</v>
      </c>
      <c r="F108" s="213">
        <f>F107</f>
        <v>3400</v>
      </c>
      <c r="G108" s="180">
        <f>G107</f>
        <v>400</v>
      </c>
      <c r="H108" s="275">
        <f t="shared" si="4"/>
        <v>10</v>
      </c>
    </row>
    <row r="109" spans="1:32" s="8" customFormat="1" ht="24" customHeight="1">
      <c r="A109" s="55" t="s">
        <v>65</v>
      </c>
      <c r="B109" s="53" t="s">
        <v>165</v>
      </c>
      <c r="C109" s="54">
        <v>203000</v>
      </c>
      <c r="D109" s="181">
        <v>190640.2</v>
      </c>
      <c r="E109" s="181">
        <v>170952.89</v>
      </c>
      <c r="F109" s="226">
        <f>SUM(D109-E109)</f>
        <v>19687.309999999998</v>
      </c>
      <c r="G109" s="181">
        <f>C109-E109</f>
        <v>32047.109999999986</v>
      </c>
      <c r="H109" s="232">
        <f t="shared" si="4"/>
        <v>10.326945733376276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s="8" customFormat="1" ht="31.5" customHeight="1">
      <c r="A110" s="55" t="s">
        <v>65</v>
      </c>
      <c r="B110" s="53" t="s">
        <v>166</v>
      </c>
      <c r="C110" s="54">
        <v>61000</v>
      </c>
      <c r="D110" s="181">
        <v>59594</v>
      </c>
      <c r="E110" s="181">
        <v>53355.1</v>
      </c>
      <c r="F110" s="226">
        <f>SUM(D110-E110)</f>
        <v>6238.9000000000015</v>
      </c>
      <c r="G110" s="181">
        <f>C110-E110</f>
        <v>7644.9000000000015</v>
      </c>
      <c r="H110" s="232">
        <f t="shared" si="4"/>
        <v>10.46900694700809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s="8" customFormat="1" ht="27.75" customHeight="1">
      <c r="A111" s="55" t="s">
        <v>65</v>
      </c>
      <c r="B111" s="53" t="s">
        <v>167</v>
      </c>
      <c r="C111" s="54">
        <v>19000</v>
      </c>
      <c r="D111" s="181">
        <v>21055</v>
      </c>
      <c r="E111" s="181">
        <v>18949.5</v>
      </c>
      <c r="F111" s="226">
        <f>SUM(D111-E111)</f>
        <v>2105.5</v>
      </c>
      <c r="G111" s="181">
        <f>C111-E111</f>
        <v>50.5</v>
      </c>
      <c r="H111" s="232">
        <f t="shared" si="4"/>
        <v>10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8" ht="24" customHeight="1">
      <c r="A112" s="55" t="s">
        <v>65</v>
      </c>
      <c r="B112" s="53" t="s">
        <v>168</v>
      </c>
      <c r="C112" s="54">
        <v>20000</v>
      </c>
      <c r="D112" s="181">
        <v>28800</v>
      </c>
      <c r="E112" s="181">
        <v>18200</v>
      </c>
      <c r="F112" s="226">
        <f>SUM(D112-E112)</f>
        <v>10600</v>
      </c>
      <c r="G112" s="181">
        <f>C112-E112</f>
        <v>1800</v>
      </c>
      <c r="H112" s="232">
        <f t="shared" si="4"/>
        <v>36.80555555555556</v>
      </c>
    </row>
    <row r="113" spans="1:10" ht="15.75" customHeight="1">
      <c r="A113" s="29" t="s">
        <v>25</v>
      </c>
      <c r="B113" s="30"/>
      <c r="C113" s="31">
        <f>SUM(C109:C112)</f>
        <v>303000</v>
      </c>
      <c r="D113" s="34">
        <f>SUM(D109:D112)</f>
        <v>300089.2</v>
      </c>
      <c r="E113" s="34">
        <f>SUM(E109:E112)</f>
        <v>261457.49000000002</v>
      </c>
      <c r="F113" s="251">
        <f>SUM(F109:F112)</f>
        <v>38631.71</v>
      </c>
      <c r="G113" s="180">
        <f>SUM(G109:G112)</f>
        <v>41542.50999999999</v>
      </c>
      <c r="H113" s="275">
        <f t="shared" si="4"/>
        <v>12.873408973065342</v>
      </c>
      <c r="J113" s="271"/>
    </row>
    <row r="114" spans="1:32" s="8" customFormat="1" ht="19.5" customHeight="1">
      <c r="A114" s="60" t="s">
        <v>169</v>
      </c>
      <c r="B114" s="53" t="s">
        <v>170</v>
      </c>
      <c r="C114" s="54">
        <v>170000</v>
      </c>
      <c r="D114" s="54">
        <v>182388</v>
      </c>
      <c r="E114" s="181">
        <f>SUM(C114-G114)</f>
        <v>160948</v>
      </c>
      <c r="F114" s="221">
        <f>SUM(D114-E114)</f>
        <v>21440</v>
      </c>
      <c r="G114" s="181">
        <v>9052</v>
      </c>
      <c r="H114" s="232">
        <f t="shared" si="4"/>
        <v>11.755159330657719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s="8" customFormat="1" ht="18.75" customHeight="1" thickBot="1">
      <c r="A115" s="143" t="s">
        <v>169</v>
      </c>
      <c r="B115" s="72" t="s">
        <v>171</v>
      </c>
      <c r="C115" s="76">
        <v>89000</v>
      </c>
      <c r="D115" s="76">
        <v>57193</v>
      </c>
      <c r="E115" s="376">
        <f>SUM(C115-G115)</f>
        <v>50567</v>
      </c>
      <c r="F115" s="215">
        <f>SUM(D115-E115)</f>
        <v>6626</v>
      </c>
      <c r="G115" s="181">
        <v>38433</v>
      </c>
      <c r="H115" s="232">
        <f t="shared" si="4"/>
        <v>11.585333869529487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s="8" customFormat="1" ht="19.5" customHeight="1" thickBot="1">
      <c r="A116" s="67" t="s">
        <v>25</v>
      </c>
      <c r="B116" s="148"/>
      <c r="C116" s="70">
        <f>SUM(C114:C115)</f>
        <v>259000</v>
      </c>
      <c r="D116" s="134">
        <f>SUM(D114:D115)</f>
        <v>239581</v>
      </c>
      <c r="E116" s="364">
        <f>SUM(E114:E115)</f>
        <v>211515</v>
      </c>
      <c r="F116" s="211">
        <f>SUM(F114:F115)</f>
        <v>28066</v>
      </c>
      <c r="G116" s="34">
        <f>SUM(G114:G115)</f>
        <v>47485</v>
      </c>
      <c r="H116" s="275">
        <f t="shared" si="4"/>
        <v>11.714618438023049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8" ht="18" customHeight="1" thickBot="1">
      <c r="A117" s="145" t="s">
        <v>172</v>
      </c>
      <c r="B117" s="146" t="s">
        <v>173</v>
      </c>
      <c r="C117" s="85">
        <v>15000</v>
      </c>
      <c r="D117" s="85">
        <v>65001</v>
      </c>
      <c r="E117" s="380">
        <f>SUM(C117-G117)</f>
        <v>15000</v>
      </c>
      <c r="F117" s="253">
        <f>SUM(D117-E117)</f>
        <v>50001</v>
      </c>
      <c r="G117" s="181">
        <v>0</v>
      </c>
      <c r="H117" s="232">
        <f t="shared" si="4"/>
        <v>76.92343194720081</v>
      </c>
    </row>
    <row r="118" spans="1:8" ht="16.5" customHeight="1" thickBot="1">
      <c r="A118" s="67" t="s">
        <v>25</v>
      </c>
      <c r="B118" s="68"/>
      <c r="C118" s="69">
        <f>SUM(C117)</f>
        <v>15000</v>
      </c>
      <c r="D118" s="144">
        <f>D117</f>
        <v>65001</v>
      </c>
      <c r="E118" s="144">
        <f>E117</f>
        <v>15000</v>
      </c>
      <c r="F118" s="228">
        <f>F117</f>
        <v>50001</v>
      </c>
      <c r="G118" s="180">
        <f>G117</f>
        <v>0</v>
      </c>
      <c r="H118" s="275">
        <f t="shared" si="4"/>
        <v>76.92343194720081</v>
      </c>
    </row>
    <row r="119" spans="1:32" s="8" customFormat="1" ht="18.75" customHeight="1">
      <c r="A119" s="50" t="s">
        <v>174</v>
      </c>
      <c r="B119" s="51" t="s">
        <v>175</v>
      </c>
      <c r="C119" s="52">
        <v>53000</v>
      </c>
      <c r="D119" s="52">
        <v>100696</v>
      </c>
      <c r="E119" s="377">
        <v>34383.4</v>
      </c>
      <c r="F119" s="248">
        <f>SUM(D119-E119)</f>
        <v>66312.6</v>
      </c>
      <c r="G119" s="181">
        <f>C119-E119</f>
        <v>18616.6</v>
      </c>
      <c r="H119" s="232">
        <f t="shared" si="4"/>
        <v>65.85425438944944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8" s="3" customFormat="1" ht="18" customHeight="1">
      <c r="A120" s="29" t="s">
        <v>25</v>
      </c>
      <c r="B120" s="35"/>
      <c r="C120" s="32">
        <f>SUM(C119)</f>
        <v>53000</v>
      </c>
      <c r="D120" s="36">
        <f>D119</f>
        <v>100696</v>
      </c>
      <c r="E120" s="34">
        <f>E119</f>
        <v>34383.4</v>
      </c>
      <c r="F120" s="224">
        <f>F119</f>
        <v>66312.6</v>
      </c>
      <c r="G120" s="34">
        <f>G119</f>
        <v>18616.6</v>
      </c>
      <c r="H120" s="275">
        <f t="shared" si="4"/>
        <v>65.85425438944944</v>
      </c>
    </row>
    <row r="121" spans="1:32" s="8" customFormat="1" ht="27.75" customHeight="1">
      <c r="A121" s="55" t="s">
        <v>66</v>
      </c>
      <c r="B121" s="53" t="s">
        <v>176</v>
      </c>
      <c r="C121" s="54">
        <v>203000</v>
      </c>
      <c r="D121" s="54">
        <v>198020</v>
      </c>
      <c r="E121" s="181">
        <v>178218</v>
      </c>
      <c r="F121" s="226">
        <v>19802</v>
      </c>
      <c r="G121" s="181">
        <f>C121-E121</f>
        <v>24782</v>
      </c>
      <c r="H121" s="232">
        <f t="shared" si="4"/>
        <v>10</v>
      </c>
      <c r="I121" s="7"/>
      <c r="J121" s="7"/>
      <c r="K121" s="189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8" ht="27" customHeight="1">
      <c r="A122" s="55" t="s">
        <v>66</v>
      </c>
      <c r="B122" s="53" t="s">
        <v>177</v>
      </c>
      <c r="C122" s="54">
        <v>45000</v>
      </c>
      <c r="D122" s="54">
        <v>50000</v>
      </c>
      <c r="E122" s="181">
        <f>SUM(C122-G122)</f>
        <v>45000</v>
      </c>
      <c r="F122" s="221">
        <f>SUM(D122-E122)</f>
        <v>5000</v>
      </c>
      <c r="G122" s="181">
        <v>0</v>
      </c>
      <c r="H122" s="232">
        <f t="shared" si="4"/>
        <v>10</v>
      </c>
    </row>
    <row r="123" spans="1:8" ht="26.25" customHeight="1">
      <c r="A123" s="55" t="s">
        <v>66</v>
      </c>
      <c r="B123" s="53" t="s">
        <v>178</v>
      </c>
      <c r="C123" s="54">
        <v>36000</v>
      </c>
      <c r="D123" s="54">
        <v>39993</v>
      </c>
      <c r="E123" s="181">
        <v>35993.7</v>
      </c>
      <c r="F123" s="221">
        <f>SUM(D123-E123)</f>
        <v>3999.300000000003</v>
      </c>
      <c r="G123" s="181">
        <f>C123-E123</f>
        <v>6.30000000000291</v>
      </c>
      <c r="H123" s="232">
        <f t="shared" si="4"/>
        <v>10.000000000000007</v>
      </c>
    </row>
    <row r="124" spans="1:32" s="8" customFormat="1" ht="32.25" customHeight="1" thickBot="1">
      <c r="A124" s="71" t="s">
        <v>66</v>
      </c>
      <c r="B124" s="72" t="s">
        <v>179</v>
      </c>
      <c r="C124" s="76">
        <v>341000</v>
      </c>
      <c r="D124" s="76">
        <v>387038</v>
      </c>
      <c r="E124" s="376">
        <v>304600</v>
      </c>
      <c r="F124" s="215">
        <f>SUM(D124-E124)</f>
        <v>82438</v>
      </c>
      <c r="G124" s="181">
        <f>C124-E124</f>
        <v>36400</v>
      </c>
      <c r="H124" s="232">
        <f t="shared" si="4"/>
        <v>21.299717340416187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8" ht="17.25" customHeight="1" thickBot="1">
      <c r="A125" s="149" t="s">
        <v>25</v>
      </c>
      <c r="B125" s="133"/>
      <c r="C125" s="70">
        <f>SUM(C121:C124)</f>
        <v>625000</v>
      </c>
      <c r="D125" s="134">
        <f>SUM(D121:D124)</f>
        <v>675051</v>
      </c>
      <c r="E125" s="364">
        <f>SUM(E121:E124)</f>
        <v>563811.7</v>
      </c>
      <c r="F125" s="211">
        <f>SUM(F121:F124)</f>
        <v>111239.3</v>
      </c>
      <c r="G125" s="34">
        <f>SUM(G121:G124)</f>
        <v>61188.3</v>
      </c>
      <c r="H125" s="275">
        <f t="shared" si="4"/>
        <v>16.47865124264685</v>
      </c>
    </row>
    <row r="126" spans="1:8" ht="30" customHeight="1">
      <c r="A126" s="50" t="s">
        <v>180</v>
      </c>
      <c r="B126" s="51" t="s">
        <v>181</v>
      </c>
      <c r="C126" s="52">
        <v>78000</v>
      </c>
      <c r="D126" s="52">
        <v>95478</v>
      </c>
      <c r="E126" s="377">
        <f>SUM(C126-G126)</f>
        <v>75747</v>
      </c>
      <c r="F126" s="248">
        <f>SUM(D126-E126)</f>
        <v>19731</v>
      </c>
      <c r="G126" s="181">
        <v>2253</v>
      </c>
      <c r="H126" s="232">
        <f t="shared" si="4"/>
        <v>20.665493621567272</v>
      </c>
    </row>
    <row r="127" spans="1:32" s="8" customFormat="1" ht="30" customHeight="1" thickBot="1">
      <c r="A127" s="71" t="s">
        <v>180</v>
      </c>
      <c r="B127" s="72" t="s">
        <v>182</v>
      </c>
      <c r="C127" s="76">
        <v>30000</v>
      </c>
      <c r="D127" s="76">
        <v>35000</v>
      </c>
      <c r="E127" s="376">
        <f>SUM(C127-G127)</f>
        <v>30000</v>
      </c>
      <c r="F127" s="215">
        <f>SUM(D127-E127)</f>
        <v>5000</v>
      </c>
      <c r="G127" s="181">
        <v>0</v>
      </c>
      <c r="H127" s="232">
        <f t="shared" si="4"/>
        <v>14.285714285714285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8" s="7" customFormat="1" ht="15.75" customHeight="1" thickBot="1">
      <c r="A128" s="67" t="s">
        <v>25</v>
      </c>
      <c r="B128" s="133"/>
      <c r="C128" s="69">
        <f>SUM(C126:C127)</f>
        <v>108000</v>
      </c>
      <c r="D128" s="151">
        <f>SUM(D126:D127)</f>
        <v>130478</v>
      </c>
      <c r="E128" s="144">
        <f>SUM(E126:E127)</f>
        <v>105747</v>
      </c>
      <c r="F128" s="229">
        <f>SUM(F126:F127)</f>
        <v>24731</v>
      </c>
      <c r="G128" s="180">
        <f>SUM(G126:G127)</f>
        <v>2253</v>
      </c>
      <c r="H128" s="275">
        <f t="shared" si="4"/>
        <v>18.95415319057619</v>
      </c>
    </row>
    <row r="129" spans="1:32" s="8" customFormat="1" ht="27.75" customHeight="1" thickBot="1">
      <c r="A129" s="145" t="s">
        <v>183</v>
      </c>
      <c r="B129" s="146" t="s">
        <v>84</v>
      </c>
      <c r="C129" s="85">
        <v>142000</v>
      </c>
      <c r="D129" s="85">
        <v>164480</v>
      </c>
      <c r="E129" s="380">
        <f>SUM(C129-G129)</f>
        <v>142000</v>
      </c>
      <c r="F129" s="253">
        <f>SUM(D129-E129)</f>
        <v>22480</v>
      </c>
      <c r="G129" s="181">
        <v>0</v>
      </c>
      <c r="H129" s="232">
        <f t="shared" si="4"/>
        <v>13.667315175097276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8" ht="21.75" customHeight="1" thickBot="1">
      <c r="A130" s="152" t="s">
        <v>25</v>
      </c>
      <c r="B130" s="153"/>
      <c r="C130" s="70">
        <f>SUM(C129)</f>
        <v>142000</v>
      </c>
      <c r="D130" s="134">
        <f>D129</f>
        <v>164480</v>
      </c>
      <c r="E130" s="364">
        <f>E129</f>
        <v>142000</v>
      </c>
      <c r="F130" s="211">
        <f>F129</f>
        <v>22480</v>
      </c>
      <c r="G130" s="34">
        <f>G129</f>
        <v>0</v>
      </c>
      <c r="H130" s="275">
        <f t="shared" si="4"/>
        <v>13.667315175097276</v>
      </c>
    </row>
    <row r="131" spans="1:8" ht="40.5" customHeight="1" thickBot="1">
      <c r="A131" s="145" t="s">
        <v>184</v>
      </c>
      <c r="B131" s="146" t="s">
        <v>185</v>
      </c>
      <c r="C131" s="147">
        <v>42000</v>
      </c>
      <c r="D131" s="85">
        <v>47039</v>
      </c>
      <c r="E131" s="380">
        <v>42000</v>
      </c>
      <c r="F131" s="253">
        <f>SUM(D131-E131)</f>
        <v>5039</v>
      </c>
      <c r="G131" s="181">
        <f>C131-E131</f>
        <v>0</v>
      </c>
      <c r="H131" s="232">
        <f t="shared" si="4"/>
        <v>10.712387593273666</v>
      </c>
    </row>
    <row r="132" spans="1:8" ht="15" customHeight="1" thickBot="1">
      <c r="A132" s="67" t="s">
        <v>25</v>
      </c>
      <c r="B132" s="68"/>
      <c r="C132" s="69">
        <f>SUM(C131)</f>
        <v>42000</v>
      </c>
      <c r="D132" s="69">
        <f>D131</f>
        <v>47039</v>
      </c>
      <c r="E132" s="144">
        <f>E131</f>
        <v>42000</v>
      </c>
      <c r="F132" s="212">
        <f>F131</f>
        <v>5039</v>
      </c>
      <c r="G132" s="180">
        <f>G131</f>
        <v>0</v>
      </c>
      <c r="H132" s="275">
        <f t="shared" si="4"/>
        <v>10.712387593273666</v>
      </c>
    </row>
    <row r="133" spans="1:32" s="8" customFormat="1" ht="27" customHeight="1">
      <c r="A133" s="150" t="s">
        <v>186</v>
      </c>
      <c r="B133" s="51" t="s">
        <v>187</v>
      </c>
      <c r="C133" s="75">
        <v>362000</v>
      </c>
      <c r="D133" s="52">
        <v>413530</v>
      </c>
      <c r="E133" s="377">
        <f>SUM(C133-G133)</f>
        <v>362000</v>
      </c>
      <c r="F133" s="248">
        <f>SUM(D133-E133)</f>
        <v>51530</v>
      </c>
      <c r="G133" s="181">
        <v>0</v>
      </c>
      <c r="H133" s="232">
        <f t="shared" si="4"/>
        <v>12.461006456605325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8" ht="28.5" customHeight="1" thickBot="1">
      <c r="A134" s="143" t="s">
        <v>186</v>
      </c>
      <c r="B134" s="72" t="s">
        <v>188</v>
      </c>
      <c r="C134" s="73">
        <v>114000</v>
      </c>
      <c r="D134" s="76">
        <v>156866.3</v>
      </c>
      <c r="E134" s="376">
        <f>SUM(C134-G134)</f>
        <v>114000</v>
      </c>
      <c r="F134" s="215">
        <f>SUM(D134-E134)</f>
        <v>42866.29999999999</v>
      </c>
      <c r="G134" s="181">
        <v>0</v>
      </c>
      <c r="H134" s="232">
        <f aca="true" t="shared" si="5" ref="H134:H197">F134/D134*100</f>
        <v>27.326646959863265</v>
      </c>
    </row>
    <row r="135" spans="1:8" ht="16.5" customHeight="1" thickBot="1">
      <c r="A135" s="152" t="s">
        <v>25</v>
      </c>
      <c r="B135" s="153"/>
      <c r="C135" s="134">
        <f>SUM(C133:C134)</f>
        <v>476000</v>
      </c>
      <c r="D135" s="134">
        <f>SUM(D133:D134)</f>
        <v>570396.3</v>
      </c>
      <c r="E135" s="364">
        <f>SUM(E133:E134)</f>
        <v>476000</v>
      </c>
      <c r="F135" s="211">
        <f>SUM(F133:F134)</f>
        <v>94396.29999999999</v>
      </c>
      <c r="G135" s="34">
        <f>SUM(G133:G134)</f>
        <v>0</v>
      </c>
      <c r="H135" s="275">
        <f t="shared" si="5"/>
        <v>16.549248303328753</v>
      </c>
    </row>
    <row r="136" spans="1:8" ht="25.5" customHeight="1" thickBot="1">
      <c r="A136" s="156" t="s">
        <v>189</v>
      </c>
      <c r="B136" s="142" t="s">
        <v>190</v>
      </c>
      <c r="C136" s="157">
        <v>32000</v>
      </c>
      <c r="D136" s="94">
        <v>41600</v>
      </c>
      <c r="E136" s="199">
        <f>C136-G136</f>
        <v>32000</v>
      </c>
      <c r="F136" s="202">
        <f>D136-E136</f>
        <v>9600</v>
      </c>
      <c r="G136" s="66">
        <v>0</v>
      </c>
      <c r="H136" s="232">
        <f t="shared" si="5"/>
        <v>23.076923076923077</v>
      </c>
    </row>
    <row r="137" spans="1:8" ht="17.25" customHeight="1" thickBot="1">
      <c r="A137" s="152" t="s">
        <v>25</v>
      </c>
      <c r="B137" s="153"/>
      <c r="C137" s="134">
        <f>SUM(C136)</f>
        <v>32000</v>
      </c>
      <c r="D137" s="134">
        <f>D136</f>
        <v>41600</v>
      </c>
      <c r="E137" s="364">
        <f>E136</f>
        <v>32000</v>
      </c>
      <c r="F137" s="211">
        <f>F136</f>
        <v>9600</v>
      </c>
      <c r="G137" s="34">
        <f>G136</f>
        <v>0</v>
      </c>
      <c r="H137" s="275">
        <f t="shared" si="5"/>
        <v>23.076923076923077</v>
      </c>
    </row>
    <row r="138" spans="1:8" ht="25.5" customHeight="1">
      <c r="A138" s="154" t="s">
        <v>8</v>
      </c>
      <c r="B138" s="95" t="s">
        <v>191</v>
      </c>
      <c r="C138" s="155">
        <v>31000</v>
      </c>
      <c r="D138" s="57">
        <v>462500</v>
      </c>
      <c r="E138" s="203">
        <f aca="true" t="shared" si="6" ref="E138:E144">SUM(C138-G138)</f>
        <v>31000</v>
      </c>
      <c r="F138" s="201">
        <f aca="true" t="shared" si="7" ref="F138:F144">SUM(D138-E138)</f>
        <v>431500</v>
      </c>
      <c r="G138" s="66">
        <v>0</v>
      </c>
      <c r="H138" s="232">
        <f t="shared" si="5"/>
        <v>93.2972972972973</v>
      </c>
    </row>
    <row r="139" spans="1:8" ht="25.5" customHeight="1">
      <c r="A139" s="122" t="s">
        <v>8</v>
      </c>
      <c r="B139" s="123" t="s">
        <v>287</v>
      </c>
      <c r="C139" s="124">
        <v>149000</v>
      </c>
      <c r="D139" s="58">
        <v>209000</v>
      </c>
      <c r="E139" s="66">
        <f t="shared" si="6"/>
        <v>149000</v>
      </c>
      <c r="F139" s="98">
        <f t="shared" si="7"/>
        <v>60000</v>
      </c>
      <c r="G139" s="66">
        <v>0</v>
      </c>
      <c r="H139" s="232">
        <f t="shared" si="5"/>
        <v>28.708133971291865</v>
      </c>
    </row>
    <row r="140" spans="1:8" ht="25.5" customHeight="1">
      <c r="A140" s="122" t="s">
        <v>8</v>
      </c>
      <c r="B140" s="123" t="s">
        <v>193</v>
      </c>
      <c r="C140" s="124">
        <v>30000</v>
      </c>
      <c r="D140" s="58">
        <v>2164523</v>
      </c>
      <c r="E140" s="66">
        <f t="shared" si="6"/>
        <v>30000</v>
      </c>
      <c r="F140" s="98">
        <f t="shared" si="7"/>
        <v>2134523</v>
      </c>
      <c r="G140" s="66">
        <v>0</v>
      </c>
      <c r="H140" s="232">
        <f t="shared" si="5"/>
        <v>98.61401334150757</v>
      </c>
    </row>
    <row r="141" spans="1:8" ht="25.5" customHeight="1">
      <c r="A141" s="122" t="s">
        <v>8</v>
      </c>
      <c r="B141" s="123" t="s">
        <v>194</v>
      </c>
      <c r="C141" s="124">
        <v>57000</v>
      </c>
      <c r="D141" s="58">
        <v>92000</v>
      </c>
      <c r="E141" s="66">
        <f t="shared" si="6"/>
        <v>57000</v>
      </c>
      <c r="F141" s="98">
        <f t="shared" si="7"/>
        <v>35000</v>
      </c>
      <c r="G141" s="66">
        <v>0</v>
      </c>
      <c r="H141" s="232">
        <f t="shared" si="5"/>
        <v>38.04347826086957</v>
      </c>
    </row>
    <row r="142" spans="1:8" ht="25.5" customHeight="1">
      <c r="A142" s="122" t="s">
        <v>8</v>
      </c>
      <c r="B142" s="123" t="s">
        <v>195</v>
      </c>
      <c r="C142" s="124">
        <v>32000</v>
      </c>
      <c r="D142" s="58">
        <v>35600</v>
      </c>
      <c r="E142" s="66">
        <f t="shared" si="6"/>
        <v>32000</v>
      </c>
      <c r="F142" s="98">
        <f t="shared" si="7"/>
        <v>3600</v>
      </c>
      <c r="G142" s="66">
        <v>0</v>
      </c>
      <c r="H142" s="232">
        <f t="shared" si="5"/>
        <v>10.112359550561797</v>
      </c>
    </row>
    <row r="143" spans="1:8" ht="25.5" customHeight="1">
      <c r="A143" s="122" t="s">
        <v>8</v>
      </c>
      <c r="B143" s="123" t="s">
        <v>196</v>
      </c>
      <c r="C143" s="124">
        <v>49000</v>
      </c>
      <c r="D143" s="58">
        <v>69000</v>
      </c>
      <c r="E143" s="66">
        <f t="shared" si="6"/>
        <v>49000</v>
      </c>
      <c r="F143" s="98">
        <f t="shared" si="7"/>
        <v>20000</v>
      </c>
      <c r="G143" s="66">
        <v>0</v>
      </c>
      <c r="H143" s="232">
        <f t="shared" si="5"/>
        <v>28.985507246376812</v>
      </c>
    </row>
    <row r="144" spans="1:32" s="8" customFormat="1" ht="54" customHeight="1" thickBot="1">
      <c r="A144" s="158" t="s">
        <v>8</v>
      </c>
      <c r="B144" s="159" t="s">
        <v>197</v>
      </c>
      <c r="C144" s="160">
        <v>39000</v>
      </c>
      <c r="D144" s="74">
        <v>74000</v>
      </c>
      <c r="E144" s="135">
        <f t="shared" si="6"/>
        <v>39000</v>
      </c>
      <c r="F144" s="200">
        <f t="shared" si="7"/>
        <v>35000</v>
      </c>
      <c r="G144" s="66">
        <v>0</v>
      </c>
      <c r="H144" s="232">
        <f t="shared" si="5"/>
        <v>47.2972972972973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8" ht="15.75" customHeight="1" thickBot="1">
      <c r="A145" s="67" t="s">
        <v>25</v>
      </c>
      <c r="B145" s="68"/>
      <c r="C145" s="69">
        <f>SUM(C138:C144)</f>
        <v>387000</v>
      </c>
      <c r="D145" s="69">
        <f>SUM(D138:D144)</f>
        <v>3106623</v>
      </c>
      <c r="E145" s="144">
        <f>SUM(E138:E144)</f>
        <v>387000</v>
      </c>
      <c r="F145" s="212">
        <f>SUM(F138:F144)</f>
        <v>2719623</v>
      </c>
      <c r="G145" s="180">
        <f>SUM(G138:G144)</f>
        <v>0</v>
      </c>
      <c r="H145" s="275">
        <f t="shared" si="5"/>
        <v>87.54274335830257</v>
      </c>
    </row>
    <row r="146" spans="1:32" s="8" customFormat="1" ht="27" customHeight="1">
      <c r="A146" s="150" t="s">
        <v>9</v>
      </c>
      <c r="B146" s="51" t="s">
        <v>198</v>
      </c>
      <c r="C146" s="75">
        <v>55000</v>
      </c>
      <c r="D146" s="52">
        <v>67300</v>
      </c>
      <c r="E146" s="377">
        <f>SUM(C146-G146)</f>
        <v>55000</v>
      </c>
      <c r="F146" s="248">
        <f>SUM(D146-E146)</f>
        <v>12300</v>
      </c>
      <c r="G146" s="181">
        <v>0</v>
      </c>
      <c r="H146" s="232">
        <f t="shared" si="5"/>
        <v>18.27637444279346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s="8" customFormat="1" ht="15" customHeight="1">
      <c r="A147" s="29" t="s">
        <v>25</v>
      </c>
      <c r="B147" s="30"/>
      <c r="C147" s="31">
        <f>SUM(C146)</f>
        <v>55000</v>
      </c>
      <c r="D147" s="31">
        <f>SUM(D146)</f>
        <v>67300</v>
      </c>
      <c r="E147" s="180">
        <f>SUM(E146)</f>
        <v>55000</v>
      </c>
      <c r="F147" s="213">
        <f>SUM(F146)</f>
        <v>12300</v>
      </c>
      <c r="G147" s="180">
        <f>SUM(G146)</f>
        <v>0</v>
      </c>
      <c r="H147" s="275">
        <f t="shared" si="5"/>
        <v>18.27637444279346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8" ht="25.5" customHeight="1">
      <c r="A148" s="55" t="s">
        <v>67</v>
      </c>
      <c r="B148" s="53" t="s">
        <v>199</v>
      </c>
      <c r="C148" s="54">
        <v>72000</v>
      </c>
      <c r="D148" s="54">
        <v>88992</v>
      </c>
      <c r="E148" s="181">
        <f>SUM(C148-G148)</f>
        <v>72000</v>
      </c>
      <c r="F148" s="221">
        <f>SUM(D148-E148)</f>
        <v>16992</v>
      </c>
      <c r="G148" s="181">
        <v>0</v>
      </c>
      <c r="H148" s="232">
        <f t="shared" si="5"/>
        <v>19.093851132686083</v>
      </c>
    </row>
    <row r="149" spans="1:8" ht="42" customHeight="1">
      <c r="A149" s="55" t="s">
        <v>67</v>
      </c>
      <c r="B149" s="53" t="s">
        <v>200</v>
      </c>
      <c r="C149" s="54">
        <v>81000</v>
      </c>
      <c r="D149" s="54">
        <v>91000</v>
      </c>
      <c r="E149" s="181">
        <f>SUM(C149-G149)</f>
        <v>81000</v>
      </c>
      <c r="F149" s="221">
        <f>SUM(D149-E149)</f>
        <v>10000</v>
      </c>
      <c r="G149" s="181">
        <v>0</v>
      </c>
      <c r="H149" s="232">
        <f t="shared" si="5"/>
        <v>10.989010989010989</v>
      </c>
    </row>
    <row r="150" spans="1:8" ht="25.5" customHeight="1">
      <c r="A150" s="55" t="s">
        <v>67</v>
      </c>
      <c r="B150" s="53" t="s">
        <v>201</v>
      </c>
      <c r="C150" s="54">
        <v>90000</v>
      </c>
      <c r="D150" s="54">
        <v>115000</v>
      </c>
      <c r="E150" s="181">
        <f>SUM(C150-G150)</f>
        <v>90000</v>
      </c>
      <c r="F150" s="221">
        <f>SUM(D150-E150)</f>
        <v>25000</v>
      </c>
      <c r="G150" s="181">
        <v>0</v>
      </c>
      <c r="H150" s="232">
        <f t="shared" si="5"/>
        <v>21.73913043478261</v>
      </c>
    </row>
    <row r="151" spans="1:8" ht="25.5" customHeight="1">
      <c r="A151" s="55" t="s">
        <v>67</v>
      </c>
      <c r="B151" s="53" t="s">
        <v>202</v>
      </c>
      <c r="C151" s="54">
        <v>30000</v>
      </c>
      <c r="D151" s="54">
        <v>43077</v>
      </c>
      <c r="E151" s="181">
        <f>SUM(C151-G151)</f>
        <v>30000</v>
      </c>
      <c r="F151" s="221">
        <f>SUM(D151-E151)</f>
        <v>13077</v>
      </c>
      <c r="G151" s="181">
        <v>0</v>
      </c>
      <c r="H151" s="232">
        <f t="shared" si="5"/>
        <v>30.357267219165678</v>
      </c>
    </row>
    <row r="152" spans="1:8" ht="27" customHeight="1" thickBot="1">
      <c r="A152" s="71" t="s">
        <v>67</v>
      </c>
      <c r="B152" s="72" t="s">
        <v>288</v>
      </c>
      <c r="C152" s="76">
        <v>40000</v>
      </c>
      <c r="D152" s="76">
        <v>50000</v>
      </c>
      <c r="E152" s="376">
        <f>SUM(C152-G152)</f>
        <v>40000</v>
      </c>
      <c r="F152" s="215">
        <f>SUM(D152-E152)</f>
        <v>10000</v>
      </c>
      <c r="G152" s="181">
        <v>0</v>
      </c>
      <c r="H152" s="232">
        <f t="shared" si="5"/>
        <v>20</v>
      </c>
    </row>
    <row r="153" spans="1:8" ht="15.75" customHeight="1" thickBot="1">
      <c r="A153" s="67" t="s">
        <v>25</v>
      </c>
      <c r="B153" s="68"/>
      <c r="C153" s="69">
        <f>SUM(C148:C152)</f>
        <v>313000</v>
      </c>
      <c r="D153" s="69">
        <f>SUM(D148:D152)</f>
        <v>388069</v>
      </c>
      <c r="E153" s="144">
        <f>SUM(E148:E152)</f>
        <v>313000</v>
      </c>
      <c r="F153" s="212">
        <f>SUM(F148:F152)</f>
        <v>75069</v>
      </c>
      <c r="G153" s="180">
        <f>SUM(G148:G152)</f>
        <v>0</v>
      </c>
      <c r="H153" s="275">
        <f t="shared" si="5"/>
        <v>19.344240328395205</v>
      </c>
    </row>
    <row r="154" spans="1:32" s="8" customFormat="1" ht="30.75" customHeight="1">
      <c r="A154" s="150" t="s">
        <v>10</v>
      </c>
      <c r="B154" s="51" t="s">
        <v>203</v>
      </c>
      <c r="C154" s="75">
        <v>114000</v>
      </c>
      <c r="D154" s="52">
        <v>123816</v>
      </c>
      <c r="E154" s="377">
        <v>100716</v>
      </c>
      <c r="F154" s="248">
        <f aca="true" t="shared" si="8" ref="F154:F159">SUM(D154-E154)</f>
        <v>23100</v>
      </c>
      <c r="G154" s="181">
        <f aca="true" t="shared" si="9" ref="G154:G159">C154-E154</f>
        <v>13284</v>
      </c>
      <c r="H154" s="232">
        <f t="shared" si="5"/>
        <v>18.65671641791045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s="8" customFormat="1" ht="30.75" customHeight="1">
      <c r="A155" s="60" t="s">
        <v>10</v>
      </c>
      <c r="B155" s="53" t="s">
        <v>204</v>
      </c>
      <c r="C155" s="56">
        <v>101000</v>
      </c>
      <c r="D155" s="54">
        <v>116242</v>
      </c>
      <c r="E155" s="181">
        <v>96247</v>
      </c>
      <c r="F155" s="221">
        <f t="shared" si="8"/>
        <v>19995</v>
      </c>
      <c r="G155" s="181">
        <f t="shared" si="9"/>
        <v>4753</v>
      </c>
      <c r="H155" s="232">
        <f t="shared" si="5"/>
        <v>17.201183737375477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s="8" customFormat="1" ht="30.75" customHeight="1">
      <c r="A156" s="60" t="s">
        <v>10</v>
      </c>
      <c r="B156" s="53" t="s">
        <v>205</v>
      </c>
      <c r="C156" s="56">
        <v>255000</v>
      </c>
      <c r="D156" s="54">
        <v>127201</v>
      </c>
      <c r="E156" s="181">
        <v>88375</v>
      </c>
      <c r="F156" s="221">
        <f t="shared" si="8"/>
        <v>38826</v>
      </c>
      <c r="G156" s="181">
        <f t="shared" si="9"/>
        <v>166625</v>
      </c>
      <c r="H156" s="232">
        <f t="shared" si="5"/>
        <v>30.52334494225674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s="8" customFormat="1" ht="30.75" customHeight="1">
      <c r="A157" s="60" t="s">
        <v>10</v>
      </c>
      <c r="B157" s="53" t="s">
        <v>289</v>
      </c>
      <c r="C157" s="56">
        <v>205000</v>
      </c>
      <c r="D157" s="54">
        <v>231352</v>
      </c>
      <c r="E157" s="181">
        <v>190352</v>
      </c>
      <c r="F157" s="221">
        <f t="shared" si="8"/>
        <v>41000</v>
      </c>
      <c r="G157" s="181">
        <f t="shared" si="9"/>
        <v>14648</v>
      </c>
      <c r="H157" s="232">
        <f t="shared" si="5"/>
        <v>17.721912929216085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8" ht="33" customHeight="1">
      <c r="A158" s="60" t="s">
        <v>10</v>
      </c>
      <c r="B158" s="53" t="s">
        <v>206</v>
      </c>
      <c r="C158" s="56">
        <v>231000</v>
      </c>
      <c r="D158" s="54">
        <v>230460</v>
      </c>
      <c r="E158" s="181">
        <v>188618</v>
      </c>
      <c r="F158" s="221">
        <f t="shared" si="8"/>
        <v>41842</v>
      </c>
      <c r="G158" s="181">
        <f t="shared" si="9"/>
        <v>42382</v>
      </c>
      <c r="H158" s="232">
        <f t="shared" si="5"/>
        <v>18.15586218866615</v>
      </c>
    </row>
    <row r="159" spans="1:32" s="8" customFormat="1" ht="34.5" customHeight="1">
      <c r="A159" s="60" t="s">
        <v>10</v>
      </c>
      <c r="B159" s="53" t="s">
        <v>207</v>
      </c>
      <c r="C159" s="56">
        <v>197000</v>
      </c>
      <c r="D159" s="54">
        <v>225727</v>
      </c>
      <c r="E159" s="181">
        <v>196807</v>
      </c>
      <c r="F159" s="221">
        <f t="shared" si="8"/>
        <v>28920</v>
      </c>
      <c r="G159" s="181">
        <f t="shared" si="9"/>
        <v>193</v>
      </c>
      <c r="H159" s="232">
        <f t="shared" si="5"/>
        <v>12.811936542814994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8" ht="15.75" customHeight="1">
      <c r="A160" s="29" t="s">
        <v>25</v>
      </c>
      <c r="B160" s="30"/>
      <c r="C160" s="32">
        <f>SUM(C154:C159)</f>
        <v>1103000</v>
      </c>
      <c r="D160" s="32">
        <f>SUM(D154:D159)</f>
        <v>1054798</v>
      </c>
      <c r="E160" s="34">
        <f>SUM(E154:E159)</f>
        <v>861115</v>
      </c>
      <c r="F160" s="225">
        <f>SUM(F154:F159)</f>
        <v>193683</v>
      </c>
      <c r="G160" s="180">
        <f>SUM(G154:G159)</f>
        <v>241885</v>
      </c>
      <c r="H160" s="275">
        <f t="shared" si="5"/>
        <v>18.362093974391307</v>
      </c>
    </row>
    <row r="161" spans="1:32" s="107" customFormat="1" ht="44.25" customHeight="1">
      <c r="A161" s="60" t="s">
        <v>11</v>
      </c>
      <c r="B161" s="64" t="s">
        <v>290</v>
      </c>
      <c r="C161" s="54">
        <v>398000</v>
      </c>
      <c r="D161" s="54">
        <v>370474</v>
      </c>
      <c r="E161" s="181">
        <v>325205.5</v>
      </c>
      <c r="F161" s="221">
        <f>D161-E161</f>
        <v>45268.5</v>
      </c>
      <c r="G161" s="181">
        <f>C161-E161</f>
        <v>72794.5</v>
      </c>
      <c r="H161" s="232">
        <f t="shared" si="5"/>
        <v>12.219076102506518</v>
      </c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</row>
    <row r="162" spans="1:32" s="108" customFormat="1" ht="39.75" customHeight="1">
      <c r="A162" s="60" t="s">
        <v>11</v>
      </c>
      <c r="B162" s="64" t="s">
        <v>291</v>
      </c>
      <c r="C162" s="54">
        <v>236000</v>
      </c>
      <c r="D162" s="54">
        <v>345000</v>
      </c>
      <c r="E162" s="181">
        <f>SUM(C162-G162)</f>
        <v>236000</v>
      </c>
      <c r="F162" s="221">
        <f>SUM(D162-E162)</f>
        <v>109000</v>
      </c>
      <c r="G162" s="181">
        <v>0</v>
      </c>
      <c r="H162" s="232">
        <f t="shared" si="5"/>
        <v>31.594202898550726</v>
      </c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</row>
    <row r="163" spans="1:8" s="7" customFormat="1" ht="15.75" customHeight="1" thickBot="1">
      <c r="A163" s="46" t="s">
        <v>25</v>
      </c>
      <c r="B163" s="109"/>
      <c r="C163" s="100">
        <f>SUM(C161:C162)</f>
        <v>634000</v>
      </c>
      <c r="D163" s="100">
        <f>SUM(D161:D162)</f>
        <v>715474</v>
      </c>
      <c r="E163" s="382">
        <f>SUM(E161:E162)</f>
        <v>561205.5</v>
      </c>
      <c r="F163" s="219">
        <f>SUM(F161:F162)</f>
        <v>154268.5</v>
      </c>
      <c r="G163" s="180">
        <f>SUM(G161:G162)</f>
        <v>72794.5</v>
      </c>
      <c r="H163" s="275">
        <f t="shared" si="5"/>
        <v>21.561719922736536</v>
      </c>
    </row>
    <row r="164" spans="1:32" s="8" customFormat="1" ht="25.5" customHeight="1">
      <c r="A164" s="111" t="s">
        <v>12</v>
      </c>
      <c r="B164" s="112" t="s">
        <v>292</v>
      </c>
      <c r="C164" s="113">
        <v>31000</v>
      </c>
      <c r="D164" s="91">
        <v>35744</v>
      </c>
      <c r="E164" s="383">
        <f>SUM(C164-G167)</f>
        <v>31000</v>
      </c>
      <c r="F164" s="220">
        <f>SUM(D164-E164)</f>
        <v>4744</v>
      </c>
      <c r="G164" s="181">
        <v>0</v>
      </c>
      <c r="H164" s="232">
        <f t="shared" si="5"/>
        <v>13.272157564905998</v>
      </c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s="8" customFormat="1" ht="25.5" customHeight="1">
      <c r="A165" s="60" t="s">
        <v>12</v>
      </c>
      <c r="B165" s="53" t="s">
        <v>209</v>
      </c>
      <c r="C165" s="56">
        <v>233000</v>
      </c>
      <c r="D165" s="58">
        <v>256361</v>
      </c>
      <c r="E165" s="66">
        <f>SUM(C165-G165)</f>
        <v>230724.8</v>
      </c>
      <c r="F165" s="98">
        <f>SUM(D165-E165)</f>
        <v>25636.20000000001</v>
      </c>
      <c r="G165" s="181">
        <v>2275.2</v>
      </c>
      <c r="H165" s="232">
        <f t="shared" si="5"/>
        <v>10.000039007493344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s="8" customFormat="1" ht="25.5" customHeight="1">
      <c r="A166" s="60" t="s">
        <v>12</v>
      </c>
      <c r="B166" s="53" t="s">
        <v>210</v>
      </c>
      <c r="C166" s="56">
        <v>23000</v>
      </c>
      <c r="D166" s="58">
        <v>29100</v>
      </c>
      <c r="E166" s="66">
        <f>SUM(C166-G166)</f>
        <v>23000</v>
      </c>
      <c r="F166" s="98">
        <f>SUM(D166-E166)</f>
        <v>6100</v>
      </c>
      <c r="G166" s="181">
        <v>0</v>
      </c>
      <c r="H166" s="232">
        <f t="shared" si="5"/>
        <v>20.962199312714777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8" ht="25.5" customHeight="1">
      <c r="A167" s="60" t="s">
        <v>12</v>
      </c>
      <c r="B167" s="53" t="s">
        <v>68</v>
      </c>
      <c r="C167" s="58">
        <v>100000</v>
      </c>
      <c r="D167" s="58">
        <v>202560</v>
      </c>
      <c r="E167" s="66">
        <f>SUM(C167-G167)</f>
        <v>100000</v>
      </c>
      <c r="F167" s="98">
        <f>SUM(D167-E167)</f>
        <v>102560</v>
      </c>
      <c r="G167" s="181">
        <v>0</v>
      </c>
      <c r="H167" s="232">
        <f t="shared" si="5"/>
        <v>50.631911532385466</v>
      </c>
    </row>
    <row r="168" spans="1:8" ht="25.5" customHeight="1" thickBot="1">
      <c r="A168" s="104" t="s">
        <v>12</v>
      </c>
      <c r="B168" s="86" t="s">
        <v>211</v>
      </c>
      <c r="C168" s="87">
        <v>70000</v>
      </c>
      <c r="D168" s="114">
        <v>81608</v>
      </c>
      <c r="E168" s="379">
        <f>SUM(C168-G168)</f>
        <v>70000</v>
      </c>
      <c r="F168" s="218">
        <f>SUM(D168-E168)</f>
        <v>11608</v>
      </c>
      <c r="G168" s="181">
        <v>0</v>
      </c>
      <c r="H168" s="232">
        <f t="shared" si="5"/>
        <v>14.224095676894422</v>
      </c>
    </row>
    <row r="169" spans="1:8" ht="15.75" customHeight="1">
      <c r="A169" s="101" t="s">
        <v>25</v>
      </c>
      <c r="B169" s="110"/>
      <c r="C169" s="103">
        <f>SUM(C164:C168)</f>
        <v>457000</v>
      </c>
      <c r="D169" s="103">
        <f>SUM(D164:D168)</f>
        <v>605373</v>
      </c>
      <c r="E169" s="385">
        <f>SUM(E164:E168)</f>
        <v>454724.8</v>
      </c>
      <c r="F169" s="223">
        <f>SUM(F164:F168)</f>
        <v>150648.2</v>
      </c>
      <c r="G169" s="180">
        <f>SUM(G164:G168)</f>
        <v>2275.2</v>
      </c>
      <c r="H169" s="275">
        <f t="shared" si="5"/>
        <v>24.885186488330337</v>
      </c>
    </row>
    <row r="170" spans="1:8" s="3" customFormat="1" ht="26.25" customHeight="1">
      <c r="A170" s="77" t="s">
        <v>216</v>
      </c>
      <c r="B170" s="78" t="s">
        <v>132</v>
      </c>
      <c r="C170" s="57">
        <v>103000</v>
      </c>
      <c r="D170" s="57">
        <v>124223.6</v>
      </c>
      <c r="E170" s="203">
        <v>100178.6</v>
      </c>
      <c r="F170" s="201">
        <f>D170-E170</f>
        <v>24045</v>
      </c>
      <c r="G170" s="66">
        <f>C170-E170</f>
        <v>2821.399999999994</v>
      </c>
      <c r="H170" s="232">
        <f t="shared" si="5"/>
        <v>19.356225387124507</v>
      </c>
    </row>
    <row r="171" spans="1:8" ht="25.5" customHeight="1">
      <c r="A171" s="101" t="s">
        <v>25</v>
      </c>
      <c r="B171" s="110"/>
      <c r="C171" s="103">
        <f>C170</f>
        <v>103000</v>
      </c>
      <c r="D171" s="103">
        <f>D170</f>
        <v>124223.6</v>
      </c>
      <c r="E171" s="385">
        <f>E170</f>
        <v>100178.6</v>
      </c>
      <c r="F171" s="223">
        <f>F170</f>
        <v>24045</v>
      </c>
      <c r="G171" s="180">
        <f>G170</f>
        <v>2821.399999999994</v>
      </c>
      <c r="H171" s="275">
        <f t="shared" si="5"/>
        <v>19.356225387124507</v>
      </c>
    </row>
    <row r="172" spans="1:8" ht="39" customHeight="1">
      <c r="A172" s="55" t="s">
        <v>215</v>
      </c>
      <c r="B172" s="53" t="s">
        <v>217</v>
      </c>
      <c r="C172" s="56">
        <v>95000</v>
      </c>
      <c r="D172" s="54">
        <v>112439</v>
      </c>
      <c r="E172" s="181">
        <v>95000</v>
      </c>
      <c r="F172" s="221">
        <f>D172-E172</f>
        <v>17439</v>
      </c>
      <c r="G172" s="181">
        <f>C172-E172</f>
        <v>0</v>
      </c>
      <c r="H172" s="232">
        <f t="shared" si="5"/>
        <v>15.50974306068179</v>
      </c>
    </row>
    <row r="173" spans="1:8" ht="26.25" customHeight="1">
      <c r="A173" s="55" t="s">
        <v>215</v>
      </c>
      <c r="B173" s="53" t="s">
        <v>293</v>
      </c>
      <c r="C173" s="56">
        <v>122000</v>
      </c>
      <c r="D173" s="54">
        <v>190000</v>
      </c>
      <c r="E173" s="181">
        <f aca="true" t="shared" si="10" ref="E173:E181">SUM(C173-G173)</f>
        <v>122000</v>
      </c>
      <c r="F173" s="221">
        <f aca="true" t="shared" si="11" ref="F173:F181">SUM(D173-E173)</f>
        <v>68000</v>
      </c>
      <c r="G173" s="181">
        <v>0</v>
      </c>
      <c r="H173" s="232">
        <f t="shared" si="5"/>
        <v>35.78947368421053</v>
      </c>
    </row>
    <row r="174" spans="1:8" ht="26.25" customHeight="1">
      <c r="A174" s="55" t="s">
        <v>215</v>
      </c>
      <c r="B174" s="53" t="s">
        <v>218</v>
      </c>
      <c r="C174" s="56">
        <v>241000</v>
      </c>
      <c r="D174" s="54">
        <v>159335</v>
      </c>
      <c r="E174" s="181">
        <v>143401.5</v>
      </c>
      <c r="F174" s="221">
        <f t="shared" si="11"/>
        <v>15933.5</v>
      </c>
      <c r="G174" s="181">
        <f>C174-E174</f>
        <v>97598.5</v>
      </c>
      <c r="H174" s="232">
        <f t="shared" si="5"/>
        <v>10</v>
      </c>
    </row>
    <row r="175" spans="1:8" ht="26.25" customHeight="1">
      <c r="A175" s="55" t="s">
        <v>215</v>
      </c>
      <c r="B175" s="53" t="s">
        <v>219</v>
      </c>
      <c r="C175" s="56">
        <v>36000</v>
      </c>
      <c r="D175" s="54">
        <v>40000</v>
      </c>
      <c r="E175" s="181">
        <f t="shared" si="10"/>
        <v>36000</v>
      </c>
      <c r="F175" s="221">
        <f t="shared" si="11"/>
        <v>4000</v>
      </c>
      <c r="G175" s="181">
        <v>0</v>
      </c>
      <c r="H175" s="232">
        <f t="shared" si="5"/>
        <v>10</v>
      </c>
    </row>
    <row r="176" spans="1:8" ht="26.25" customHeight="1">
      <c r="A176" s="55" t="s">
        <v>215</v>
      </c>
      <c r="B176" s="53" t="s">
        <v>220</v>
      </c>
      <c r="C176" s="56">
        <v>22000</v>
      </c>
      <c r="D176" s="54">
        <v>30000</v>
      </c>
      <c r="E176" s="181">
        <f t="shared" si="10"/>
        <v>22000</v>
      </c>
      <c r="F176" s="221">
        <f t="shared" si="11"/>
        <v>8000</v>
      </c>
      <c r="G176" s="181">
        <v>0</v>
      </c>
      <c r="H176" s="232">
        <f t="shared" si="5"/>
        <v>26.666666666666668</v>
      </c>
    </row>
    <row r="177" spans="1:8" ht="26.25" customHeight="1">
      <c r="A177" s="55" t="s">
        <v>215</v>
      </c>
      <c r="B177" s="53" t="s">
        <v>221</v>
      </c>
      <c r="C177" s="56">
        <v>99000</v>
      </c>
      <c r="D177" s="54">
        <v>110000</v>
      </c>
      <c r="E177" s="181">
        <f t="shared" si="10"/>
        <v>99000</v>
      </c>
      <c r="F177" s="221">
        <f t="shared" si="11"/>
        <v>11000</v>
      </c>
      <c r="G177" s="181">
        <v>0</v>
      </c>
      <c r="H177" s="232">
        <f t="shared" si="5"/>
        <v>10</v>
      </c>
    </row>
    <row r="178" spans="1:8" ht="26.25" customHeight="1">
      <c r="A178" s="55" t="s">
        <v>215</v>
      </c>
      <c r="B178" s="53" t="s">
        <v>222</v>
      </c>
      <c r="C178" s="56">
        <v>182000</v>
      </c>
      <c r="D178" s="54">
        <v>249998</v>
      </c>
      <c r="E178" s="181">
        <f t="shared" si="10"/>
        <v>182000</v>
      </c>
      <c r="F178" s="221">
        <f t="shared" si="11"/>
        <v>67998</v>
      </c>
      <c r="G178" s="181">
        <v>0</v>
      </c>
      <c r="H178" s="232">
        <f t="shared" si="5"/>
        <v>27.199417595340762</v>
      </c>
    </row>
    <row r="179" spans="1:8" ht="26.25" customHeight="1">
      <c r="A179" s="55" t="s">
        <v>215</v>
      </c>
      <c r="B179" s="53" t="s">
        <v>223</v>
      </c>
      <c r="C179" s="56">
        <v>773000</v>
      </c>
      <c r="D179" s="54">
        <v>1154850</v>
      </c>
      <c r="E179" s="181">
        <f t="shared" si="10"/>
        <v>773000</v>
      </c>
      <c r="F179" s="221">
        <f t="shared" si="11"/>
        <v>381850</v>
      </c>
      <c r="G179" s="181">
        <v>0</v>
      </c>
      <c r="H179" s="232">
        <f t="shared" si="5"/>
        <v>33.064900203489636</v>
      </c>
    </row>
    <row r="180" spans="1:8" ht="26.25" customHeight="1">
      <c r="A180" s="55" t="s">
        <v>215</v>
      </c>
      <c r="B180" s="53" t="s">
        <v>224</v>
      </c>
      <c r="C180" s="56">
        <v>40000</v>
      </c>
      <c r="D180" s="54">
        <v>55000</v>
      </c>
      <c r="E180" s="181">
        <f t="shared" si="10"/>
        <v>40000</v>
      </c>
      <c r="F180" s="221">
        <f t="shared" si="11"/>
        <v>15000</v>
      </c>
      <c r="G180" s="181">
        <v>0</v>
      </c>
      <c r="H180" s="232">
        <f t="shared" si="5"/>
        <v>27.27272727272727</v>
      </c>
    </row>
    <row r="181" spans="1:8" ht="25.5" customHeight="1">
      <c r="A181" s="55" t="s">
        <v>215</v>
      </c>
      <c r="B181" s="53" t="s">
        <v>225</v>
      </c>
      <c r="C181" s="56">
        <v>63000</v>
      </c>
      <c r="D181" s="54">
        <v>70000</v>
      </c>
      <c r="E181" s="181">
        <f t="shared" si="10"/>
        <v>63000</v>
      </c>
      <c r="F181" s="221">
        <f t="shared" si="11"/>
        <v>7000</v>
      </c>
      <c r="G181" s="181">
        <v>0</v>
      </c>
      <c r="H181" s="232">
        <f t="shared" si="5"/>
        <v>10</v>
      </c>
    </row>
    <row r="182" spans="1:8" ht="15.75" customHeight="1">
      <c r="A182" s="29" t="s">
        <v>25</v>
      </c>
      <c r="B182" s="37"/>
      <c r="C182" s="31">
        <f>SUM(C172:C181)</f>
        <v>1673000</v>
      </c>
      <c r="D182" s="31">
        <f>SUM(D172:D181)</f>
        <v>2171622</v>
      </c>
      <c r="E182" s="180">
        <f>SUM(E172:E181)</f>
        <v>1575401.5</v>
      </c>
      <c r="F182" s="213">
        <f>SUM(F172:F181)</f>
        <v>596220.5</v>
      </c>
      <c r="G182" s="180">
        <f>SUM(G172:G181)</f>
        <v>97598.5</v>
      </c>
      <c r="H182" s="275">
        <f t="shared" si="5"/>
        <v>27.455077356924917</v>
      </c>
    </row>
    <row r="183" spans="1:8" ht="29.25" customHeight="1">
      <c r="A183" s="55" t="s">
        <v>226</v>
      </c>
      <c r="B183" s="62" t="s">
        <v>15</v>
      </c>
      <c r="C183" s="54">
        <v>95000</v>
      </c>
      <c r="D183" s="58">
        <v>157500</v>
      </c>
      <c r="E183" s="66">
        <f>C183-G183</f>
        <v>95000</v>
      </c>
      <c r="F183" s="98">
        <f>D183-E183</f>
        <v>62500</v>
      </c>
      <c r="G183" s="181">
        <v>0</v>
      </c>
      <c r="H183" s="232">
        <f t="shared" si="5"/>
        <v>39.682539682539684</v>
      </c>
    </row>
    <row r="184" spans="1:8" ht="29.25" customHeight="1">
      <c r="A184" s="55" t="s">
        <v>226</v>
      </c>
      <c r="B184" s="62" t="s">
        <v>69</v>
      </c>
      <c r="C184" s="54">
        <v>46000</v>
      </c>
      <c r="D184" s="58">
        <v>48000</v>
      </c>
      <c r="E184" s="66">
        <f>C184-G184</f>
        <v>29419</v>
      </c>
      <c r="F184" s="98">
        <f>D184-E184</f>
        <v>18581</v>
      </c>
      <c r="G184" s="181">
        <v>16581</v>
      </c>
      <c r="H184" s="232">
        <f t="shared" si="5"/>
        <v>38.71041666666667</v>
      </c>
    </row>
    <row r="185" spans="1:8" ht="15.75" customHeight="1">
      <c r="A185" s="29" t="s">
        <v>25</v>
      </c>
      <c r="B185" s="37"/>
      <c r="C185" s="31">
        <f>SUM(C183:C184)</f>
        <v>141000</v>
      </c>
      <c r="D185" s="31">
        <f>SUM(D183:D184)</f>
        <v>205500</v>
      </c>
      <c r="E185" s="180">
        <f>SUM(E183:E184)</f>
        <v>124419</v>
      </c>
      <c r="F185" s="213">
        <f>SUM(F183:F184)</f>
        <v>81081</v>
      </c>
      <c r="G185" s="180">
        <f>SUM(G183:G184)</f>
        <v>16581</v>
      </c>
      <c r="H185" s="275">
        <f t="shared" si="5"/>
        <v>39.455474452554746</v>
      </c>
    </row>
    <row r="186" spans="1:8" ht="28.5" customHeight="1">
      <c r="A186" s="60" t="s">
        <v>70</v>
      </c>
      <c r="B186" s="53" t="s">
        <v>227</v>
      </c>
      <c r="C186" s="56">
        <v>10000</v>
      </c>
      <c r="D186" s="54">
        <v>17000</v>
      </c>
      <c r="E186" s="181">
        <f>SUM(C186-G186)</f>
        <v>10000</v>
      </c>
      <c r="F186" s="221">
        <f>SUM(D186-E186)</f>
        <v>7000</v>
      </c>
      <c r="G186" s="181">
        <v>0</v>
      </c>
      <c r="H186" s="232">
        <f t="shared" si="5"/>
        <v>41.17647058823529</v>
      </c>
    </row>
    <row r="187" spans="1:8" ht="24" customHeight="1">
      <c r="A187" s="60" t="s">
        <v>70</v>
      </c>
      <c r="B187" s="53" t="s">
        <v>228</v>
      </c>
      <c r="C187" s="56">
        <v>55000</v>
      </c>
      <c r="D187" s="54">
        <v>83000</v>
      </c>
      <c r="E187" s="181">
        <f>SUM(C187-G187)</f>
        <v>55000</v>
      </c>
      <c r="F187" s="221">
        <f>SUM(D187-E187)</f>
        <v>28000</v>
      </c>
      <c r="G187" s="181">
        <v>0</v>
      </c>
      <c r="H187" s="232">
        <f t="shared" si="5"/>
        <v>33.734939759036145</v>
      </c>
    </row>
    <row r="188" spans="1:8" ht="21.75" customHeight="1">
      <c r="A188" s="60" t="s">
        <v>70</v>
      </c>
      <c r="B188" s="53" t="s">
        <v>229</v>
      </c>
      <c r="C188" s="56">
        <v>9000</v>
      </c>
      <c r="D188" s="54">
        <v>12000</v>
      </c>
      <c r="E188" s="181">
        <f>SUM(C188-G188)</f>
        <v>9000</v>
      </c>
      <c r="F188" s="221">
        <f>SUM(D188-E188)</f>
        <v>3000</v>
      </c>
      <c r="G188" s="181">
        <v>0</v>
      </c>
      <c r="H188" s="232">
        <f t="shared" si="5"/>
        <v>25</v>
      </c>
    </row>
    <row r="189" spans="1:8" ht="24.75" customHeight="1">
      <c r="A189" s="60" t="s">
        <v>70</v>
      </c>
      <c r="B189" s="53" t="s">
        <v>230</v>
      </c>
      <c r="C189" s="56">
        <v>20000</v>
      </c>
      <c r="D189" s="54">
        <v>28000</v>
      </c>
      <c r="E189" s="181">
        <f>SUM(C189-G189)</f>
        <v>20000</v>
      </c>
      <c r="F189" s="221">
        <f>SUM(D189-E189)</f>
        <v>8000</v>
      </c>
      <c r="G189" s="181">
        <v>0</v>
      </c>
      <c r="H189" s="232">
        <f t="shared" si="5"/>
        <v>28.57142857142857</v>
      </c>
    </row>
    <row r="190" spans="1:8" ht="41.25" customHeight="1">
      <c r="A190" s="60" t="s">
        <v>70</v>
      </c>
      <c r="B190" s="53" t="s">
        <v>231</v>
      </c>
      <c r="C190" s="56">
        <v>56000</v>
      </c>
      <c r="D190" s="54">
        <v>64000</v>
      </c>
      <c r="E190" s="181">
        <f>SUM(C190-G190)</f>
        <v>55999.96</v>
      </c>
      <c r="F190" s="221">
        <f>SUM(D190-E190)</f>
        <v>8000.040000000001</v>
      </c>
      <c r="G190" s="181">
        <v>0.04</v>
      </c>
      <c r="H190" s="232">
        <f t="shared" si="5"/>
        <v>12.5000625</v>
      </c>
    </row>
    <row r="191" spans="1:8" ht="16.5" customHeight="1">
      <c r="A191" s="29" t="s">
        <v>25</v>
      </c>
      <c r="B191" s="30"/>
      <c r="C191" s="33">
        <f>SUM(C186:C190)</f>
        <v>150000</v>
      </c>
      <c r="D191" s="33">
        <f>SUM(D186:D190)</f>
        <v>204000</v>
      </c>
      <c r="E191" s="207">
        <f>SUM(E186:E190)</f>
        <v>149999.96</v>
      </c>
      <c r="F191" s="120">
        <f>SUM(F186:F190)</f>
        <v>54000.04</v>
      </c>
      <c r="G191" s="207">
        <v>0.04</v>
      </c>
      <c r="H191" s="275">
        <f t="shared" si="5"/>
        <v>26.470607843137255</v>
      </c>
    </row>
    <row r="192" spans="1:8" ht="25.5" customHeight="1">
      <c r="A192" s="61" t="s">
        <v>232</v>
      </c>
      <c r="B192" s="62" t="s">
        <v>294</v>
      </c>
      <c r="C192" s="118">
        <v>574000</v>
      </c>
      <c r="D192" s="118">
        <v>627000</v>
      </c>
      <c r="E192" s="366">
        <f>C192-G192</f>
        <v>557000</v>
      </c>
      <c r="F192" s="121">
        <f>D192-E192</f>
        <v>70000</v>
      </c>
      <c r="G192" s="366">
        <v>17000</v>
      </c>
      <c r="H192" s="232">
        <f t="shared" si="5"/>
        <v>11.164274322169058</v>
      </c>
    </row>
    <row r="193" spans="1:8" ht="28.5" customHeight="1">
      <c r="A193" s="61" t="s">
        <v>232</v>
      </c>
      <c r="B193" s="62" t="s">
        <v>233</v>
      </c>
      <c r="C193" s="118">
        <v>22000</v>
      </c>
      <c r="D193" s="118">
        <v>24500</v>
      </c>
      <c r="E193" s="366">
        <f>C193-G193</f>
        <v>22000</v>
      </c>
      <c r="F193" s="121">
        <f>D193-E193</f>
        <v>2500</v>
      </c>
      <c r="G193" s="366">
        <v>0</v>
      </c>
      <c r="H193" s="232">
        <f t="shared" si="5"/>
        <v>10.204081632653061</v>
      </c>
    </row>
    <row r="194" spans="1:8" ht="16.5" customHeight="1">
      <c r="A194" s="29" t="s">
        <v>25</v>
      </c>
      <c r="B194" s="30"/>
      <c r="C194" s="33">
        <f>SUM(C192:C193)</f>
        <v>596000</v>
      </c>
      <c r="D194" s="33">
        <f>D193+D192</f>
        <v>651500</v>
      </c>
      <c r="E194" s="207">
        <f>E193+E192</f>
        <v>579000</v>
      </c>
      <c r="F194" s="120">
        <f>F193+F192</f>
        <v>72500</v>
      </c>
      <c r="G194" s="207">
        <f>G193+G192</f>
        <v>17000</v>
      </c>
      <c r="H194" s="275">
        <f t="shared" si="5"/>
        <v>11.128165771297006</v>
      </c>
    </row>
    <row r="195" spans="1:8" ht="52.5" customHeight="1">
      <c r="A195" s="55" t="s">
        <v>234</v>
      </c>
      <c r="B195" s="62" t="s">
        <v>295</v>
      </c>
      <c r="C195" s="118">
        <v>43000</v>
      </c>
      <c r="D195" s="188">
        <v>47340</v>
      </c>
      <c r="E195" s="188">
        <v>43000</v>
      </c>
      <c r="F195" s="230">
        <v>4340</v>
      </c>
      <c r="G195" s="188">
        <f>C195-E195</f>
        <v>0</v>
      </c>
      <c r="H195" s="232">
        <f t="shared" si="5"/>
        <v>9.167722855935784</v>
      </c>
    </row>
    <row r="196" spans="1:8" ht="43.5" customHeight="1">
      <c r="A196" s="55" t="s">
        <v>234</v>
      </c>
      <c r="B196" s="62" t="s">
        <v>235</v>
      </c>
      <c r="C196" s="118">
        <v>47000</v>
      </c>
      <c r="D196" s="188">
        <v>51864</v>
      </c>
      <c r="E196" s="188">
        <v>46008</v>
      </c>
      <c r="F196" s="230">
        <f>D196-E196</f>
        <v>5856</v>
      </c>
      <c r="G196" s="188">
        <f>C196-E196</f>
        <v>992</v>
      </c>
      <c r="H196" s="232">
        <f t="shared" si="5"/>
        <v>11.291068949560389</v>
      </c>
    </row>
    <row r="197" spans="1:8" ht="41.25" customHeight="1">
      <c r="A197" s="55" t="s">
        <v>234</v>
      </c>
      <c r="B197" s="62" t="s">
        <v>236</v>
      </c>
      <c r="C197" s="118">
        <v>51000</v>
      </c>
      <c r="D197" s="188">
        <v>60966</v>
      </c>
      <c r="E197" s="188">
        <v>49578</v>
      </c>
      <c r="F197" s="230">
        <f>D197-E197</f>
        <v>11388</v>
      </c>
      <c r="G197" s="188">
        <f>C197-E197</f>
        <v>1422</v>
      </c>
      <c r="H197" s="232">
        <f t="shared" si="5"/>
        <v>18.679263851983073</v>
      </c>
    </row>
    <row r="198" spans="1:10" ht="24" customHeight="1">
      <c r="A198" s="29" t="s">
        <v>25</v>
      </c>
      <c r="B198" s="37"/>
      <c r="C198" s="119">
        <f>SUM(C195:C197)</f>
        <v>141000</v>
      </c>
      <c r="D198" s="119">
        <f>SUM(D195:D197)</f>
        <v>160170</v>
      </c>
      <c r="E198" s="367">
        <v>138586</v>
      </c>
      <c r="F198" s="231">
        <f>F197+F196+F195</f>
        <v>21584</v>
      </c>
      <c r="G198" s="367">
        <f>G197+G196</f>
        <v>2414</v>
      </c>
      <c r="H198" s="275">
        <f aca="true" t="shared" si="12" ref="H198:H260">F198/D198*100</f>
        <v>13.475682087781731</v>
      </c>
      <c r="J198" s="162"/>
    </row>
    <row r="199" spans="1:8" ht="30.75" customHeight="1">
      <c r="A199" s="61" t="s">
        <v>237</v>
      </c>
      <c r="B199" s="62" t="s">
        <v>238</v>
      </c>
      <c r="C199" s="118">
        <v>629000</v>
      </c>
      <c r="D199" s="118">
        <v>624555.8</v>
      </c>
      <c r="E199" s="366">
        <f>C199-G199</f>
        <v>546144.3</v>
      </c>
      <c r="F199" s="121">
        <f>D199-E199</f>
        <v>78411.5</v>
      </c>
      <c r="G199" s="366">
        <v>82855.7</v>
      </c>
      <c r="H199" s="232">
        <f t="shared" si="12"/>
        <v>12.554762921103285</v>
      </c>
    </row>
    <row r="200" spans="1:8" ht="24.75" customHeight="1">
      <c r="A200" s="61" t="s">
        <v>237</v>
      </c>
      <c r="B200" s="62" t="s">
        <v>239</v>
      </c>
      <c r="C200" s="118">
        <v>113000</v>
      </c>
      <c r="D200" s="118">
        <v>312090.8</v>
      </c>
      <c r="E200" s="366">
        <f>C200-G200</f>
        <v>112896</v>
      </c>
      <c r="F200" s="121">
        <f>D200-E200</f>
        <v>199194.8</v>
      </c>
      <c r="G200" s="366">
        <v>104</v>
      </c>
      <c r="H200" s="232">
        <f t="shared" si="12"/>
        <v>63.82591220247441</v>
      </c>
    </row>
    <row r="201" spans="1:8" ht="25.5" customHeight="1">
      <c r="A201" s="29" t="s">
        <v>25</v>
      </c>
      <c r="B201" s="30"/>
      <c r="C201" s="33">
        <f>SUM(C199:C200)</f>
        <v>742000</v>
      </c>
      <c r="D201" s="33">
        <f>SUM(D199:D200)</f>
        <v>936646.6000000001</v>
      </c>
      <c r="E201" s="207">
        <f>SUM(E199:E200)</f>
        <v>659040.3</v>
      </c>
      <c r="F201" s="120">
        <f>SUM(F199:F200)</f>
        <v>277606.3</v>
      </c>
      <c r="G201" s="207">
        <f>SUM(G199:G200)</f>
        <v>82959.7</v>
      </c>
      <c r="H201" s="275">
        <f t="shared" si="12"/>
        <v>29.638318230162792</v>
      </c>
    </row>
    <row r="202" spans="1:8" ht="25.5" customHeight="1">
      <c r="A202" s="61" t="s">
        <v>240</v>
      </c>
      <c r="B202" s="62" t="s">
        <v>241</v>
      </c>
      <c r="C202" s="118">
        <v>290000</v>
      </c>
      <c r="D202" s="118">
        <v>370228</v>
      </c>
      <c r="E202" s="366">
        <f>C202-G202</f>
        <v>290000</v>
      </c>
      <c r="F202" s="121">
        <f>D202-E202</f>
        <v>80228</v>
      </c>
      <c r="G202" s="366">
        <v>0</v>
      </c>
      <c r="H202" s="232">
        <f t="shared" si="12"/>
        <v>21.669889905679742</v>
      </c>
    </row>
    <row r="203" spans="1:8" ht="25.5" customHeight="1">
      <c r="A203" s="29" t="s">
        <v>25</v>
      </c>
      <c r="B203" s="30"/>
      <c r="C203" s="33">
        <f>C202</f>
        <v>290000</v>
      </c>
      <c r="D203" s="33">
        <f>D202</f>
        <v>370228</v>
      </c>
      <c r="E203" s="207">
        <f>E202</f>
        <v>290000</v>
      </c>
      <c r="F203" s="120">
        <f>F202</f>
        <v>80228</v>
      </c>
      <c r="G203" s="207">
        <f>G202</f>
        <v>0</v>
      </c>
      <c r="H203" s="275">
        <f t="shared" si="12"/>
        <v>21.669889905679742</v>
      </c>
    </row>
    <row r="204" spans="1:8" ht="25.5" customHeight="1">
      <c r="A204" s="61" t="s">
        <v>242</v>
      </c>
      <c r="B204" s="62" t="s">
        <v>243</v>
      </c>
      <c r="C204" s="118">
        <v>105000</v>
      </c>
      <c r="D204" s="118">
        <v>116074</v>
      </c>
      <c r="E204" s="366">
        <f>C204-G204</f>
        <v>102308</v>
      </c>
      <c r="F204" s="121">
        <f>D204-E204</f>
        <v>13766</v>
      </c>
      <c r="G204" s="366">
        <v>2692</v>
      </c>
      <c r="H204" s="232">
        <f t="shared" si="12"/>
        <v>11.859675724107035</v>
      </c>
    </row>
    <row r="205" spans="1:8" ht="25.5" customHeight="1">
      <c r="A205" s="61" t="s">
        <v>242</v>
      </c>
      <c r="B205" s="118" t="s">
        <v>244</v>
      </c>
      <c r="C205" s="118">
        <v>40000</v>
      </c>
      <c r="D205" s="118">
        <v>48180</v>
      </c>
      <c r="E205" s="366">
        <f>C205-G205</f>
        <v>30000</v>
      </c>
      <c r="F205" s="121">
        <f>D205-E205</f>
        <v>18180</v>
      </c>
      <c r="G205" s="366">
        <v>10000</v>
      </c>
      <c r="H205" s="232">
        <f t="shared" si="12"/>
        <v>37.733499377334994</v>
      </c>
    </row>
    <row r="206" spans="1:8" ht="25.5" customHeight="1">
      <c r="A206" s="29" t="s">
        <v>25</v>
      </c>
      <c r="B206" s="30"/>
      <c r="C206" s="33">
        <f>SUM(C204:C205)</f>
        <v>145000</v>
      </c>
      <c r="D206" s="33">
        <f>D205+D204</f>
        <v>164254</v>
      </c>
      <c r="E206" s="207">
        <f>E205+E204</f>
        <v>132308</v>
      </c>
      <c r="F206" s="120">
        <f>F205+F204</f>
        <v>31946</v>
      </c>
      <c r="G206" s="207">
        <f>G205+G204</f>
        <v>12692</v>
      </c>
      <c r="H206" s="275">
        <f t="shared" si="12"/>
        <v>19.44914583510904</v>
      </c>
    </row>
    <row r="207" spans="1:8" ht="25.5" customHeight="1">
      <c r="A207" s="61" t="s">
        <v>245</v>
      </c>
      <c r="B207" s="62" t="s">
        <v>144</v>
      </c>
      <c r="C207" s="118">
        <v>289000</v>
      </c>
      <c r="D207" s="118">
        <v>339601</v>
      </c>
      <c r="E207" s="366">
        <v>289000</v>
      </c>
      <c r="F207" s="121">
        <f>D207-E207</f>
        <v>50601</v>
      </c>
      <c r="G207" s="366">
        <f>C207-E207</f>
        <v>0</v>
      </c>
      <c r="H207" s="232">
        <f t="shared" si="12"/>
        <v>14.90013280290694</v>
      </c>
    </row>
    <row r="208" spans="1:8" ht="25.5" customHeight="1">
      <c r="A208" s="61" t="s">
        <v>245</v>
      </c>
      <c r="B208" s="62" t="s">
        <v>296</v>
      </c>
      <c r="C208" s="118">
        <v>69000</v>
      </c>
      <c r="D208" s="118">
        <v>80474</v>
      </c>
      <c r="E208" s="366">
        <v>68925</v>
      </c>
      <c r="F208" s="121">
        <f>D208-E208</f>
        <v>11549</v>
      </c>
      <c r="G208" s="366">
        <f>C208-E208</f>
        <v>75</v>
      </c>
      <c r="H208" s="232">
        <f t="shared" si="12"/>
        <v>14.351219027263465</v>
      </c>
    </row>
    <row r="209" spans="1:8" ht="25.5" customHeight="1">
      <c r="A209" s="29" t="s">
        <v>25</v>
      </c>
      <c r="B209" s="30"/>
      <c r="C209" s="33">
        <f>SUM(C207:C208)</f>
        <v>358000</v>
      </c>
      <c r="D209" s="33">
        <f>SUM(D207:D208)</f>
        <v>420075</v>
      </c>
      <c r="E209" s="207">
        <f>SUM(E207:E208)</f>
        <v>357925</v>
      </c>
      <c r="F209" s="120">
        <f>SUM(F207:F208)</f>
        <v>62150</v>
      </c>
      <c r="G209" s="207">
        <f>SUM(G207:G208)</f>
        <v>75</v>
      </c>
      <c r="H209" s="275">
        <f t="shared" si="12"/>
        <v>14.794977087424865</v>
      </c>
    </row>
    <row r="210" spans="1:8" s="3" customFormat="1" ht="25.5" customHeight="1">
      <c r="A210" s="55" t="s">
        <v>71</v>
      </c>
      <c r="B210" s="64" t="s">
        <v>246</v>
      </c>
      <c r="C210" s="59">
        <v>44000</v>
      </c>
      <c r="D210" s="59">
        <v>42904</v>
      </c>
      <c r="E210" s="181">
        <v>38090</v>
      </c>
      <c r="F210" s="221">
        <f>SUM(D210-E210)</f>
        <v>4814</v>
      </c>
      <c r="G210" s="181">
        <f aca="true" t="shared" si="13" ref="G210:G216">C210-E210</f>
        <v>5910</v>
      </c>
      <c r="H210" s="232">
        <f t="shared" si="12"/>
        <v>11.220399030393438</v>
      </c>
    </row>
    <row r="211" spans="1:8" s="3" customFormat="1" ht="29.25" customHeight="1">
      <c r="A211" s="55" t="s">
        <v>71</v>
      </c>
      <c r="B211" s="64" t="s">
        <v>386</v>
      </c>
      <c r="C211" s="59">
        <v>61000</v>
      </c>
      <c r="D211" s="59">
        <v>61035</v>
      </c>
      <c r="E211" s="181">
        <v>52690</v>
      </c>
      <c r="F211" s="221">
        <f>SUM(D211-E211)</f>
        <v>8345</v>
      </c>
      <c r="G211" s="181">
        <f t="shared" si="13"/>
        <v>8310</v>
      </c>
      <c r="H211" s="232">
        <f t="shared" si="12"/>
        <v>13.672483001556484</v>
      </c>
    </row>
    <row r="212" spans="1:8" s="3" customFormat="1" ht="25.5" customHeight="1">
      <c r="A212" s="55" t="s">
        <v>71</v>
      </c>
      <c r="B212" s="64" t="s">
        <v>247</v>
      </c>
      <c r="C212" s="59">
        <v>133000</v>
      </c>
      <c r="D212" s="59">
        <v>165500</v>
      </c>
      <c r="E212" s="181">
        <v>133000</v>
      </c>
      <c r="F212" s="221">
        <f>SUM(D212-E212)</f>
        <v>32500</v>
      </c>
      <c r="G212" s="181">
        <f t="shared" si="13"/>
        <v>0</v>
      </c>
      <c r="H212" s="232">
        <f t="shared" si="12"/>
        <v>19.637462235649547</v>
      </c>
    </row>
    <row r="213" spans="1:8" s="3" customFormat="1" ht="25.5" customHeight="1">
      <c r="A213" s="55" t="s">
        <v>71</v>
      </c>
      <c r="B213" s="64" t="s">
        <v>248</v>
      </c>
      <c r="C213" s="59">
        <v>210000</v>
      </c>
      <c r="D213" s="59">
        <v>309716</v>
      </c>
      <c r="E213" s="181">
        <v>205680</v>
      </c>
      <c r="F213" s="221">
        <f>SUM(D213-E213)</f>
        <v>104036</v>
      </c>
      <c r="G213" s="181">
        <f t="shared" si="13"/>
        <v>4320</v>
      </c>
      <c r="H213" s="232">
        <f t="shared" si="12"/>
        <v>33.5907734828036</v>
      </c>
    </row>
    <row r="214" spans="1:8" ht="42" customHeight="1">
      <c r="A214" s="55" t="s">
        <v>71</v>
      </c>
      <c r="B214" s="53" t="s">
        <v>249</v>
      </c>
      <c r="C214" s="54">
        <v>9000</v>
      </c>
      <c r="D214" s="54">
        <v>38000</v>
      </c>
      <c r="E214" s="181">
        <v>9000</v>
      </c>
      <c r="F214" s="221">
        <f>SUM(D214-E214)</f>
        <v>29000</v>
      </c>
      <c r="G214" s="181">
        <f t="shared" si="13"/>
        <v>0</v>
      </c>
      <c r="H214" s="232">
        <f t="shared" si="12"/>
        <v>76.31578947368422</v>
      </c>
    </row>
    <row r="215" spans="1:8" ht="16.5" customHeight="1">
      <c r="A215" s="29" t="s">
        <v>25</v>
      </c>
      <c r="B215" s="30"/>
      <c r="C215" s="31">
        <f>SUM(C210:C214)</f>
        <v>457000</v>
      </c>
      <c r="D215" s="31">
        <f>SUM(D210:D214)</f>
        <v>617155</v>
      </c>
      <c r="E215" s="180">
        <v>438460</v>
      </c>
      <c r="F215" s="213">
        <v>178695</v>
      </c>
      <c r="G215" s="180">
        <f t="shared" si="13"/>
        <v>18540</v>
      </c>
      <c r="H215" s="275">
        <f t="shared" si="12"/>
        <v>28.954638624008556</v>
      </c>
    </row>
    <row r="216" spans="1:8" ht="21.75" customHeight="1">
      <c r="A216" s="61" t="s">
        <v>250</v>
      </c>
      <c r="B216" s="62" t="s">
        <v>251</v>
      </c>
      <c r="C216" s="58">
        <v>212000</v>
      </c>
      <c r="D216" s="58">
        <v>214721</v>
      </c>
      <c r="E216" s="66">
        <v>178024</v>
      </c>
      <c r="F216" s="98">
        <f>D216-E216</f>
        <v>36697</v>
      </c>
      <c r="G216" s="66">
        <f t="shared" si="13"/>
        <v>33976</v>
      </c>
      <c r="H216" s="232">
        <f t="shared" si="12"/>
        <v>17.090550062639426</v>
      </c>
    </row>
    <row r="217" spans="1:8" ht="16.5" customHeight="1">
      <c r="A217" s="29" t="s">
        <v>25</v>
      </c>
      <c r="B217" s="30"/>
      <c r="C217" s="31">
        <f>C216</f>
        <v>212000</v>
      </c>
      <c r="D217" s="31">
        <f>D216</f>
        <v>214721</v>
      </c>
      <c r="E217" s="180">
        <f>E216</f>
        <v>178024</v>
      </c>
      <c r="F217" s="213">
        <f>F216</f>
        <v>36697</v>
      </c>
      <c r="G217" s="180">
        <f>G216</f>
        <v>33976</v>
      </c>
      <c r="H217" s="275">
        <f t="shared" si="12"/>
        <v>17.090550062639426</v>
      </c>
    </row>
    <row r="218" spans="1:8" ht="25.5" customHeight="1">
      <c r="A218" s="61" t="s">
        <v>252</v>
      </c>
      <c r="B218" s="62" t="s">
        <v>253</v>
      </c>
      <c r="C218" s="58">
        <v>48000</v>
      </c>
      <c r="D218" s="58">
        <v>81600</v>
      </c>
      <c r="E218" s="66">
        <f>C218-G218</f>
        <v>48000</v>
      </c>
      <c r="F218" s="98">
        <f>D218-E218</f>
        <v>33600</v>
      </c>
      <c r="G218" s="66">
        <v>0</v>
      </c>
      <c r="H218" s="275">
        <f t="shared" si="12"/>
        <v>41.17647058823529</v>
      </c>
    </row>
    <row r="219" spans="1:8" ht="16.5" customHeight="1">
      <c r="A219" s="29" t="s">
        <v>25</v>
      </c>
      <c r="B219" s="30"/>
      <c r="C219" s="31">
        <f>C218</f>
        <v>48000</v>
      </c>
      <c r="D219" s="31">
        <f>D218</f>
        <v>81600</v>
      </c>
      <c r="E219" s="180">
        <f>E218</f>
        <v>48000</v>
      </c>
      <c r="F219" s="213">
        <f>F218</f>
        <v>33600</v>
      </c>
      <c r="G219" s="180">
        <f>G218</f>
        <v>0</v>
      </c>
      <c r="H219" s="275">
        <f t="shared" si="12"/>
        <v>41.17647058823529</v>
      </c>
    </row>
    <row r="220" spans="1:32" s="8" customFormat="1" ht="23.25" customHeight="1">
      <c r="A220" s="55" t="s">
        <v>72</v>
      </c>
      <c r="B220" s="53" t="s">
        <v>254</v>
      </c>
      <c r="C220" s="54">
        <v>67000</v>
      </c>
      <c r="D220" s="54">
        <v>83000</v>
      </c>
      <c r="E220" s="181">
        <f>SUM(C220-G220)</f>
        <v>67000</v>
      </c>
      <c r="F220" s="221">
        <f>SUM(D220-E220)</f>
        <v>16000</v>
      </c>
      <c r="G220" s="181">
        <v>0</v>
      </c>
      <c r="H220" s="232">
        <f t="shared" si="12"/>
        <v>19.27710843373494</v>
      </c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:8" ht="16.5" customHeight="1">
      <c r="A221" s="29" t="s">
        <v>25</v>
      </c>
      <c r="B221" s="37"/>
      <c r="C221" s="31">
        <f>SUM(C220)</f>
        <v>67000</v>
      </c>
      <c r="D221" s="32">
        <f>SUM(D220)</f>
        <v>83000</v>
      </c>
      <c r="E221" s="34">
        <f>E220</f>
        <v>67000</v>
      </c>
      <c r="F221" s="225">
        <f>SUM(F220)</f>
        <v>16000</v>
      </c>
      <c r="G221" s="180">
        <f>SUM(G220)</f>
        <v>0</v>
      </c>
      <c r="H221" s="275">
        <f t="shared" si="12"/>
        <v>19.27710843373494</v>
      </c>
    </row>
    <row r="222" spans="1:8" ht="16.5" customHeight="1">
      <c r="A222" s="122" t="s">
        <v>73</v>
      </c>
      <c r="B222" s="123" t="s">
        <v>255</v>
      </c>
      <c r="C222" s="66">
        <v>270000</v>
      </c>
      <c r="D222" s="66">
        <v>303377.8</v>
      </c>
      <c r="E222" s="66">
        <v>250526.72</v>
      </c>
      <c r="F222" s="204">
        <f>SUM(D222-E222)</f>
        <v>52851.07999999999</v>
      </c>
      <c r="G222" s="66">
        <f>C222-E222</f>
        <v>19473.28</v>
      </c>
      <c r="H222" s="232">
        <f t="shared" si="12"/>
        <v>17.42087918100797</v>
      </c>
    </row>
    <row r="223" spans="1:8" ht="22.5" customHeight="1">
      <c r="A223" s="122" t="s">
        <v>73</v>
      </c>
      <c r="B223" s="123" t="s">
        <v>74</v>
      </c>
      <c r="C223" s="66">
        <v>116000</v>
      </c>
      <c r="D223" s="66">
        <v>155994</v>
      </c>
      <c r="E223" s="66">
        <v>109825</v>
      </c>
      <c r="F223" s="204">
        <f>SUM(D223-E223)</f>
        <v>46169</v>
      </c>
      <c r="G223" s="66">
        <f>C223-E223</f>
        <v>6175</v>
      </c>
      <c r="H223" s="232">
        <f t="shared" si="12"/>
        <v>29.596651153249482</v>
      </c>
    </row>
    <row r="224" spans="1:8" ht="16.5" customHeight="1">
      <c r="A224" s="29" t="s">
        <v>25</v>
      </c>
      <c r="B224" s="30"/>
      <c r="C224" s="180">
        <f>SUM(C222:C223)</f>
        <v>386000</v>
      </c>
      <c r="D224" s="180">
        <f>SUM(D222:D223)</f>
        <v>459371.8</v>
      </c>
      <c r="E224" s="180">
        <f>E223+E222</f>
        <v>360351.72</v>
      </c>
      <c r="F224" s="227">
        <f>SUM(F222:F223)</f>
        <v>99020.07999999999</v>
      </c>
      <c r="G224" s="180">
        <f>SUM(G222:G223)</f>
        <v>25648.28</v>
      </c>
      <c r="H224" s="275">
        <f t="shared" si="12"/>
        <v>21.5555417202362</v>
      </c>
    </row>
    <row r="225" spans="1:8" s="3" customFormat="1" ht="32.25" customHeight="1">
      <c r="A225" s="122" t="s">
        <v>13</v>
      </c>
      <c r="B225" s="62" t="s">
        <v>256</v>
      </c>
      <c r="C225" s="58">
        <v>14000</v>
      </c>
      <c r="D225" s="58">
        <v>17000</v>
      </c>
      <c r="E225" s="66">
        <v>11948</v>
      </c>
      <c r="F225" s="98">
        <f aca="true" t="shared" si="14" ref="F225:F232">SUM(D225-E225)</f>
        <v>5052</v>
      </c>
      <c r="G225" s="66">
        <f>C225-E225</f>
        <v>2052</v>
      </c>
      <c r="H225" s="232">
        <f t="shared" si="12"/>
        <v>29.71764705882353</v>
      </c>
    </row>
    <row r="226" spans="1:8" s="3" customFormat="1" ht="26.25" customHeight="1">
      <c r="A226" s="122" t="s">
        <v>13</v>
      </c>
      <c r="B226" s="62" t="s">
        <v>257</v>
      </c>
      <c r="C226" s="58">
        <v>19000</v>
      </c>
      <c r="D226" s="58">
        <v>22000</v>
      </c>
      <c r="E226" s="66">
        <v>16584</v>
      </c>
      <c r="F226" s="98">
        <f t="shared" si="14"/>
        <v>5416</v>
      </c>
      <c r="G226" s="66">
        <f>C226-E226</f>
        <v>2416</v>
      </c>
      <c r="H226" s="232">
        <f t="shared" si="12"/>
        <v>24.618181818181817</v>
      </c>
    </row>
    <row r="227" spans="1:8" s="3" customFormat="1" ht="26.25" customHeight="1">
      <c r="A227" s="122" t="s">
        <v>13</v>
      </c>
      <c r="B227" s="62" t="s">
        <v>258</v>
      </c>
      <c r="C227" s="58">
        <v>13000</v>
      </c>
      <c r="D227" s="58">
        <v>14500</v>
      </c>
      <c r="E227" s="66">
        <f>SUM(C227-G227)</f>
        <v>13000</v>
      </c>
      <c r="F227" s="98">
        <f t="shared" si="14"/>
        <v>1500</v>
      </c>
      <c r="G227" s="66">
        <v>0</v>
      </c>
      <c r="H227" s="232">
        <f t="shared" si="12"/>
        <v>10.344827586206897</v>
      </c>
    </row>
    <row r="228" spans="1:8" s="3" customFormat="1" ht="26.25" customHeight="1">
      <c r="A228" s="122" t="s">
        <v>13</v>
      </c>
      <c r="B228" s="123" t="s">
        <v>259</v>
      </c>
      <c r="C228" s="124">
        <v>24000</v>
      </c>
      <c r="D228" s="58">
        <v>26988</v>
      </c>
      <c r="E228" s="66">
        <v>23975</v>
      </c>
      <c r="F228" s="98">
        <f t="shared" si="14"/>
        <v>3013</v>
      </c>
      <c r="G228" s="66">
        <f>C228-E228</f>
        <v>25</v>
      </c>
      <c r="H228" s="232">
        <f t="shared" si="12"/>
        <v>11.164221135319401</v>
      </c>
    </row>
    <row r="229" spans="1:8" s="3" customFormat="1" ht="26.25" customHeight="1">
      <c r="A229" s="122" t="s">
        <v>13</v>
      </c>
      <c r="B229" s="123" t="s">
        <v>260</v>
      </c>
      <c r="C229" s="124">
        <v>23000</v>
      </c>
      <c r="D229" s="58">
        <v>25900</v>
      </c>
      <c r="E229" s="66">
        <v>12000</v>
      </c>
      <c r="F229" s="98">
        <f t="shared" si="14"/>
        <v>13900</v>
      </c>
      <c r="G229" s="66">
        <f>C229-E229</f>
        <v>11000</v>
      </c>
      <c r="H229" s="232">
        <f t="shared" si="12"/>
        <v>53.66795366795367</v>
      </c>
    </row>
    <row r="230" spans="1:8" s="3" customFormat="1" ht="27" customHeight="1">
      <c r="A230" s="122" t="s">
        <v>13</v>
      </c>
      <c r="B230" s="62" t="s">
        <v>261</v>
      </c>
      <c r="C230" s="58">
        <v>22000</v>
      </c>
      <c r="D230" s="58">
        <v>24900</v>
      </c>
      <c r="E230" s="66">
        <v>21600</v>
      </c>
      <c r="F230" s="98">
        <f t="shared" si="14"/>
        <v>3300</v>
      </c>
      <c r="G230" s="66">
        <f>C230-E230</f>
        <v>400</v>
      </c>
      <c r="H230" s="232">
        <f t="shared" si="12"/>
        <v>13.253012048192772</v>
      </c>
    </row>
    <row r="231" spans="1:32" s="8" customFormat="1" ht="28.5" customHeight="1">
      <c r="A231" s="122" t="s">
        <v>13</v>
      </c>
      <c r="B231" s="123" t="s">
        <v>262</v>
      </c>
      <c r="C231" s="124">
        <v>230000</v>
      </c>
      <c r="D231" s="58">
        <v>217997</v>
      </c>
      <c r="E231" s="66">
        <v>162930.44</v>
      </c>
      <c r="F231" s="98">
        <f t="shared" si="14"/>
        <v>55066.56</v>
      </c>
      <c r="G231" s="66">
        <f>C231-E231</f>
        <v>67069.56</v>
      </c>
      <c r="H231" s="232">
        <f t="shared" si="12"/>
        <v>25.260237526204488</v>
      </c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:32" s="8" customFormat="1" ht="28.5" customHeight="1" thickBot="1">
      <c r="A232" s="158" t="s">
        <v>13</v>
      </c>
      <c r="B232" s="159" t="s">
        <v>84</v>
      </c>
      <c r="C232" s="160">
        <v>275000</v>
      </c>
      <c r="D232" s="74">
        <v>349321</v>
      </c>
      <c r="E232" s="135">
        <v>274784</v>
      </c>
      <c r="F232" s="200">
        <f t="shared" si="14"/>
        <v>74537</v>
      </c>
      <c r="G232" s="66">
        <f>C232-E232</f>
        <v>216</v>
      </c>
      <c r="H232" s="232">
        <f t="shared" si="12"/>
        <v>21.337680815066946</v>
      </c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1:8" ht="15.75" customHeight="1" thickBot="1">
      <c r="A233" s="67" t="s">
        <v>25</v>
      </c>
      <c r="B233" s="68"/>
      <c r="C233" s="69">
        <f>SUM(C225:C232)</f>
        <v>620000</v>
      </c>
      <c r="D233" s="69">
        <f>SUM(D225:D232)</f>
        <v>698606</v>
      </c>
      <c r="E233" s="144">
        <f>E232+E231+E230+E229+E228+E227+E226+E225</f>
        <v>536821.44</v>
      </c>
      <c r="F233" s="212">
        <f>SUM(F225:F232)</f>
        <v>161784.56</v>
      </c>
      <c r="G233" s="180">
        <f>SUM(G225:G232)</f>
        <v>83178.56</v>
      </c>
      <c r="H233" s="275">
        <f t="shared" si="12"/>
        <v>23.158197896954793</v>
      </c>
    </row>
    <row r="234" spans="1:8" ht="27.75" customHeight="1" thickBot="1">
      <c r="A234" s="92" t="s">
        <v>263</v>
      </c>
      <c r="B234" s="93" t="s">
        <v>264</v>
      </c>
      <c r="C234" s="94">
        <v>51000</v>
      </c>
      <c r="D234" s="94">
        <v>66400</v>
      </c>
      <c r="E234" s="199">
        <f>C234-G234</f>
        <v>51000</v>
      </c>
      <c r="F234" s="202">
        <f>D234-E234</f>
        <v>15400</v>
      </c>
      <c r="G234" s="66">
        <v>0</v>
      </c>
      <c r="H234" s="232">
        <f t="shared" si="12"/>
        <v>23.19277108433735</v>
      </c>
    </row>
    <row r="235" spans="1:8" ht="15.75" customHeight="1" thickBot="1">
      <c r="A235" s="67" t="s">
        <v>25</v>
      </c>
      <c r="B235" s="68"/>
      <c r="C235" s="69">
        <f>C234</f>
        <v>51000</v>
      </c>
      <c r="D235" s="69">
        <f>D234</f>
        <v>66400</v>
      </c>
      <c r="E235" s="144">
        <f>E234</f>
        <v>51000</v>
      </c>
      <c r="F235" s="212">
        <f>F234</f>
        <v>15400</v>
      </c>
      <c r="G235" s="180">
        <f>G234</f>
        <v>0</v>
      </c>
      <c r="H235" s="275">
        <f t="shared" si="12"/>
        <v>23.19277108433735</v>
      </c>
    </row>
    <row r="236" spans="1:8" ht="25.5" customHeight="1">
      <c r="A236" s="77" t="s">
        <v>265</v>
      </c>
      <c r="B236" s="78" t="s">
        <v>266</v>
      </c>
      <c r="C236" s="57">
        <v>78000</v>
      </c>
      <c r="D236" s="57">
        <v>89042.3</v>
      </c>
      <c r="E236" s="203">
        <v>77500</v>
      </c>
      <c r="F236" s="201">
        <f>D236-E236</f>
        <v>11542.300000000003</v>
      </c>
      <c r="G236" s="66">
        <f>C236-E236</f>
        <v>500</v>
      </c>
      <c r="H236" s="232">
        <f t="shared" si="12"/>
        <v>12.962715473432294</v>
      </c>
    </row>
    <row r="237" spans="1:8" ht="15.75" customHeight="1">
      <c r="A237" s="29" t="s">
        <v>25</v>
      </c>
      <c r="B237" s="30"/>
      <c r="C237" s="31">
        <f>C236</f>
        <v>78000</v>
      </c>
      <c r="D237" s="31">
        <f>D236</f>
        <v>89042.3</v>
      </c>
      <c r="E237" s="180">
        <f>E236</f>
        <v>77500</v>
      </c>
      <c r="F237" s="213">
        <f>F236</f>
        <v>11542.300000000003</v>
      </c>
      <c r="G237" s="180">
        <f>G236</f>
        <v>500</v>
      </c>
      <c r="H237" s="275">
        <f t="shared" si="12"/>
        <v>12.962715473432294</v>
      </c>
    </row>
    <row r="238" spans="1:8" ht="22.5" customHeight="1" thickBot="1">
      <c r="A238" s="198" t="s">
        <v>267</v>
      </c>
      <c r="B238" s="79" t="s">
        <v>268</v>
      </c>
      <c r="C238" s="74">
        <v>96000</v>
      </c>
      <c r="D238" s="74">
        <v>110388</v>
      </c>
      <c r="E238" s="135">
        <f>C238-G238</f>
        <v>96000</v>
      </c>
      <c r="F238" s="200">
        <f>D238-E238</f>
        <v>14388</v>
      </c>
      <c r="G238" s="66">
        <v>0</v>
      </c>
      <c r="H238" s="232">
        <f t="shared" si="12"/>
        <v>13.034025437547559</v>
      </c>
    </row>
    <row r="239" spans="1:8" ht="15.75" customHeight="1" thickBot="1">
      <c r="A239" s="67" t="s">
        <v>25</v>
      </c>
      <c r="B239" s="68"/>
      <c r="C239" s="69">
        <f>C238</f>
        <v>96000</v>
      </c>
      <c r="D239" s="69">
        <f>D238</f>
        <v>110388</v>
      </c>
      <c r="E239" s="144">
        <f>E238</f>
        <v>96000</v>
      </c>
      <c r="F239" s="212">
        <f>F238</f>
        <v>14388</v>
      </c>
      <c r="G239" s="180">
        <f>G238</f>
        <v>0</v>
      </c>
      <c r="H239" s="275">
        <f t="shared" si="12"/>
        <v>13.034025437547559</v>
      </c>
    </row>
    <row r="240" spans="1:32" s="8" customFormat="1" ht="26.25" customHeight="1" thickBot="1">
      <c r="A240" s="145" t="s">
        <v>75</v>
      </c>
      <c r="B240" s="146" t="s">
        <v>269</v>
      </c>
      <c r="C240" s="147">
        <v>235000</v>
      </c>
      <c r="D240" s="85">
        <v>265977</v>
      </c>
      <c r="E240" s="380">
        <f>SUM(C240-G240)</f>
        <v>235000</v>
      </c>
      <c r="F240" s="253">
        <f>SUM(D240-E240)</f>
        <v>30977</v>
      </c>
      <c r="G240" s="181">
        <v>0</v>
      </c>
      <c r="H240" s="232">
        <f t="shared" si="12"/>
        <v>11.646495749632486</v>
      </c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spans="1:8" ht="15.75" customHeight="1" thickBot="1">
      <c r="A241" s="67" t="s">
        <v>25</v>
      </c>
      <c r="B241" s="68"/>
      <c r="C241" s="69">
        <f>SUM(C240)</f>
        <v>235000</v>
      </c>
      <c r="D241" s="70">
        <f>SUM(D240:D240)</f>
        <v>265977</v>
      </c>
      <c r="E241" s="364">
        <f>E240</f>
        <v>235000</v>
      </c>
      <c r="F241" s="249">
        <f>SUM(F240:F240)</f>
        <v>30977</v>
      </c>
      <c r="G241" s="180">
        <f>SUM(G240:G240)</f>
        <v>0</v>
      </c>
      <c r="H241" s="275">
        <f t="shared" si="12"/>
        <v>11.646495749632486</v>
      </c>
    </row>
    <row r="242" spans="1:8" ht="29.25" customHeight="1">
      <c r="A242" s="77" t="s">
        <v>270</v>
      </c>
      <c r="B242" s="78" t="s">
        <v>84</v>
      </c>
      <c r="C242" s="57">
        <v>122000</v>
      </c>
      <c r="D242" s="57">
        <v>163180</v>
      </c>
      <c r="E242" s="203">
        <f>SUM(C242-G242)</f>
        <v>120753</v>
      </c>
      <c r="F242" s="201">
        <f>SUM(D242-E242)</f>
        <v>42427</v>
      </c>
      <c r="G242" s="66">
        <v>1247</v>
      </c>
      <c r="H242" s="232">
        <f t="shared" si="12"/>
        <v>26.000122564039714</v>
      </c>
    </row>
    <row r="243" spans="1:32" s="8" customFormat="1" ht="38.25" customHeight="1" thickBot="1">
      <c r="A243" s="198" t="s">
        <v>270</v>
      </c>
      <c r="B243" s="159" t="s">
        <v>271</v>
      </c>
      <c r="C243" s="160">
        <v>25000</v>
      </c>
      <c r="D243" s="135">
        <v>33850</v>
      </c>
      <c r="E243" s="135">
        <f>SUM(C243-G243)</f>
        <v>25000</v>
      </c>
      <c r="F243" s="200">
        <f>SUM(D243-E243)</f>
        <v>8850</v>
      </c>
      <c r="G243" s="66">
        <v>0</v>
      </c>
      <c r="H243" s="232">
        <f t="shared" si="12"/>
        <v>26.14475627769572</v>
      </c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spans="1:8" ht="15.75" customHeight="1" thickBot="1">
      <c r="A244" s="67" t="s">
        <v>25</v>
      </c>
      <c r="B244" s="68"/>
      <c r="C244" s="69">
        <f>SUM(C242:C243)</f>
        <v>147000</v>
      </c>
      <c r="D244" s="69">
        <f>SUM(D242:D243)</f>
        <v>197030</v>
      </c>
      <c r="E244" s="144">
        <f>E243+E242</f>
        <v>145753</v>
      </c>
      <c r="F244" s="212">
        <f>SUM(F242:F243)</f>
        <v>51277</v>
      </c>
      <c r="G244" s="180">
        <f>SUM(G242:G243)</f>
        <v>1247</v>
      </c>
      <c r="H244" s="275">
        <f t="shared" si="12"/>
        <v>26.024970816626908</v>
      </c>
    </row>
    <row r="245" spans="1:8" ht="30.75" customHeight="1" thickBot="1">
      <c r="A245" s="92" t="s">
        <v>272</v>
      </c>
      <c r="B245" s="93" t="s">
        <v>273</v>
      </c>
      <c r="C245" s="94">
        <v>240000</v>
      </c>
      <c r="D245" s="199">
        <v>270000</v>
      </c>
      <c r="E245" s="199">
        <f>C245-G245</f>
        <v>240000</v>
      </c>
      <c r="F245" s="202">
        <f>D245-E245</f>
        <v>30000</v>
      </c>
      <c r="G245" s="66">
        <v>0</v>
      </c>
      <c r="H245" s="232">
        <f t="shared" si="12"/>
        <v>11.11111111111111</v>
      </c>
    </row>
    <row r="246" spans="1:8" ht="15.75" customHeight="1" thickBot="1">
      <c r="A246" s="67" t="s">
        <v>25</v>
      </c>
      <c r="B246" s="68"/>
      <c r="C246" s="69">
        <f>SUM(C245)</f>
        <v>240000</v>
      </c>
      <c r="D246" s="69">
        <f>SUM(D245)</f>
        <v>270000</v>
      </c>
      <c r="E246" s="144">
        <f>E245</f>
        <v>240000</v>
      </c>
      <c r="F246" s="212">
        <f>SUM(F245)</f>
        <v>30000</v>
      </c>
      <c r="G246" s="180">
        <f>SUM(G245)</f>
        <v>0</v>
      </c>
      <c r="H246" s="275">
        <f t="shared" si="12"/>
        <v>11.11111111111111</v>
      </c>
    </row>
    <row r="247" spans="1:32" s="8" customFormat="1" ht="27.75" customHeight="1">
      <c r="A247" s="150" t="s">
        <v>274</v>
      </c>
      <c r="B247" s="51" t="s">
        <v>275</v>
      </c>
      <c r="C247" s="75">
        <v>96000</v>
      </c>
      <c r="D247" s="52">
        <v>120489</v>
      </c>
      <c r="E247" s="377">
        <f>SUM(C247-G247)</f>
        <v>96000</v>
      </c>
      <c r="F247" s="248">
        <f>D247-E247-G247</f>
        <v>24489</v>
      </c>
      <c r="G247" s="181">
        <v>0</v>
      </c>
      <c r="H247" s="232">
        <f t="shared" si="12"/>
        <v>20.324676941463533</v>
      </c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1:8" ht="26.25" customHeight="1">
      <c r="A248" s="60" t="s">
        <v>274</v>
      </c>
      <c r="B248" s="53" t="s">
        <v>276</v>
      </c>
      <c r="C248" s="56">
        <v>17000</v>
      </c>
      <c r="D248" s="54">
        <v>21940</v>
      </c>
      <c r="E248" s="181">
        <f>SUM(C248-G248)</f>
        <v>17000</v>
      </c>
      <c r="F248" s="221">
        <f>D248-E248-G248</f>
        <v>4940</v>
      </c>
      <c r="G248" s="181">
        <v>0</v>
      </c>
      <c r="H248" s="232">
        <f t="shared" si="12"/>
        <v>22.51595259799453</v>
      </c>
    </row>
    <row r="249" spans="1:32" s="106" customFormat="1" ht="26.25" customHeight="1">
      <c r="A249" s="125" t="s">
        <v>25</v>
      </c>
      <c r="B249" s="126"/>
      <c r="C249" s="36">
        <f>SUM(C247:C248)</f>
        <v>113000</v>
      </c>
      <c r="D249" s="36">
        <f>SUM(D247:D248)</f>
        <v>142429</v>
      </c>
      <c r="E249" s="34">
        <f>E248+E247</f>
        <v>113000</v>
      </c>
      <c r="F249" s="224">
        <f>SUM(F247:F248)</f>
        <v>29429</v>
      </c>
      <c r="G249" s="34">
        <f>SUM(G247:G248)</f>
        <v>0</v>
      </c>
      <c r="H249" s="275">
        <f t="shared" si="12"/>
        <v>20.662224687388104</v>
      </c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</row>
    <row r="250" spans="1:8" ht="26.25" customHeight="1">
      <c r="A250" s="60" t="s">
        <v>277</v>
      </c>
      <c r="B250" s="53" t="s">
        <v>278</v>
      </c>
      <c r="C250" s="56">
        <v>94000</v>
      </c>
      <c r="D250" s="54">
        <v>118963</v>
      </c>
      <c r="E250" s="181">
        <v>89863</v>
      </c>
      <c r="F250" s="221">
        <f>D250-E250-G250</f>
        <v>24963</v>
      </c>
      <c r="G250" s="181">
        <v>4137</v>
      </c>
      <c r="H250" s="232">
        <f t="shared" si="12"/>
        <v>20.983835310138446</v>
      </c>
    </row>
    <row r="251" spans="1:8" ht="26.25" customHeight="1">
      <c r="A251" s="60" t="s">
        <v>277</v>
      </c>
      <c r="B251" s="53" t="s">
        <v>279</v>
      </c>
      <c r="C251" s="56">
        <v>66000</v>
      </c>
      <c r="D251" s="54">
        <v>101123</v>
      </c>
      <c r="E251" s="181">
        <f>C251-G251</f>
        <v>66000</v>
      </c>
      <c r="F251" s="221">
        <f>D251-E251</f>
        <v>35123</v>
      </c>
      <c r="G251" s="181">
        <v>0</v>
      </c>
      <c r="H251" s="232">
        <f t="shared" si="12"/>
        <v>34.73294898292179</v>
      </c>
    </row>
    <row r="252" spans="1:8" ht="26.25" customHeight="1">
      <c r="A252" s="105" t="s">
        <v>25</v>
      </c>
      <c r="B252" s="35"/>
      <c r="C252" s="36">
        <f>C250+C251</f>
        <v>160000</v>
      </c>
      <c r="D252" s="36">
        <f>SUM(D250:D251)</f>
        <v>220086</v>
      </c>
      <c r="E252" s="34">
        <f>E251+E250</f>
        <v>155863</v>
      </c>
      <c r="F252" s="224">
        <f>SUM(F250:F251)</f>
        <v>60086</v>
      </c>
      <c r="G252" s="34">
        <f>SUM(G250:G251)</f>
        <v>4137</v>
      </c>
      <c r="H252" s="275">
        <f t="shared" si="12"/>
        <v>27.301145915687503</v>
      </c>
    </row>
    <row r="253" spans="1:8" ht="26.25" customHeight="1">
      <c r="A253" s="60" t="s">
        <v>280</v>
      </c>
      <c r="B253" s="53" t="s">
        <v>281</v>
      </c>
      <c r="C253" s="56">
        <v>205000</v>
      </c>
      <c r="D253" s="54">
        <v>228820</v>
      </c>
      <c r="E253" s="181">
        <f>C253-G253</f>
        <v>205000</v>
      </c>
      <c r="F253" s="221">
        <f>D253-E253</f>
        <v>23820</v>
      </c>
      <c r="G253" s="181">
        <v>0</v>
      </c>
      <c r="H253" s="232">
        <f t="shared" si="12"/>
        <v>10.409929201992833</v>
      </c>
    </row>
    <row r="254" spans="1:8" ht="26.25" customHeight="1">
      <c r="A254" s="105" t="s">
        <v>25</v>
      </c>
      <c r="B254" s="35"/>
      <c r="C254" s="36">
        <f>SUM(C253)</f>
        <v>205000</v>
      </c>
      <c r="D254" s="36">
        <f>SUM(D253)</f>
        <v>228820</v>
      </c>
      <c r="E254" s="34">
        <f>E253</f>
        <v>205000</v>
      </c>
      <c r="F254" s="224">
        <f>SUM(F253)</f>
        <v>23820</v>
      </c>
      <c r="G254" s="34">
        <f>SUM(G253)</f>
        <v>0</v>
      </c>
      <c r="H254" s="275">
        <f t="shared" si="12"/>
        <v>10.409929201992833</v>
      </c>
    </row>
    <row r="255" spans="1:32" s="8" customFormat="1" ht="30.75" customHeight="1">
      <c r="A255" s="60" t="s">
        <v>282</v>
      </c>
      <c r="B255" s="53" t="s">
        <v>283</v>
      </c>
      <c r="C255" s="56">
        <v>48000</v>
      </c>
      <c r="D255" s="54">
        <v>65110</v>
      </c>
      <c r="E255" s="181">
        <f>SUM(C255-G255)</f>
        <v>48000</v>
      </c>
      <c r="F255" s="221">
        <f>D255-E255-G255</f>
        <v>17110</v>
      </c>
      <c r="G255" s="181">
        <v>0</v>
      </c>
      <c r="H255" s="232">
        <f t="shared" si="12"/>
        <v>26.27860543695285</v>
      </c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</row>
    <row r="256" spans="1:8" ht="15.75" customHeight="1">
      <c r="A256" s="29" t="s">
        <v>25</v>
      </c>
      <c r="B256" s="30"/>
      <c r="C256" s="31">
        <f>SUM(C255)</f>
        <v>48000</v>
      </c>
      <c r="D256" s="31">
        <f>SUM(D255)</f>
        <v>65110</v>
      </c>
      <c r="E256" s="180">
        <f>E255</f>
        <v>48000</v>
      </c>
      <c r="F256" s="213">
        <f>SUM(F255)</f>
        <v>17110</v>
      </c>
      <c r="G256" s="180">
        <f>SUM(G255)</f>
        <v>0</v>
      </c>
      <c r="H256" s="275">
        <f t="shared" si="12"/>
        <v>26.27860543695285</v>
      </c>
    </row>
    <row r="257" spans="1:32" s="8" customFormat="1" ht="15.75" customHeight="1">
      <c r="A257" s="38"/>
      <c r="B257" s="39"/>
      <c r="C257" s="40"/>
      <c r="D257" s="41"/>
      <c r="E257" s="386"/>
      <c r="F257" s="254"/>
      <c r="G257" s="368"/>
      <c r="H257" s="232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</row>
    <row r="258" spans="1:32" s="8" customFormat="1" ht="28.5" customHeight="1" thickBot="1">
      <c r="A258" s="437" t="s">
        <v>387</v>
      </c>
      <c r="B258" s="438"/>
      <c r="C258" s="42">
        <f>C8+C11+C17+C19+C21+C23+C25+C27+C34+C36+C38+C44+C49+C52+C55+C61+C63+C66+C70+C72+C75+C79+C84+C88+C91+C93+C95+C97+C99+C101+C106+C108+C113+C116+C118+C120+C125+C128+C130+C132+C135+C137+C145+C147+C153+C160+C163+C169+C171+C182+C185+C191+C194+C198+C201+C203+C206+C209+C215+C217+C219+C221+C224+C233+C235+C237+C239+C241+C244+C246+C249+C252+C254+C256</f>
        <v>20026000</v>
      </c>
      <c r="D258" s="42">
        <f>D8+D11+D17+D19+D21+D23+D25+D27+D34+D36+D38+D44+D49+D52+D55+D61+D63+D66+D70+D72+D75+D79+D84+D88+D91+D93+D95+D97+D99+D101+D106+D108+D113+D116+D118+D120+D125+D128+D130+D132+D135+D137+D145+D147+D153+D160+D163+D169+D171+D182+D185+D191+D194+D198+D201+D203+D206+D209+D215+D217+D219+D221+D224+D233+D235+D237+D239+D241+D244+D246+D249+D252+D254+D256</f>
        <v>26593499.800000004</v>
      </c>
      <c r="E258" s="369">
        <f>E8+E11+E17+E19+E21+E23+E25+E27+E34+E36+E38+E44+E49+E52+E55+E61+E63+E66+E70+E72+E75+E79+E84+E88+E91+E93+E95+E97+E99+E101+E106+E108+E113+E116+E118+E120+E125+E128+E130+E132+E135+E137+E145+E147+E153+E160+E163+E169+E171+E182+E185+E191+E194+E198+E201+E203+E206+E209+E215+E217+E219+E221+E224+E233+E235+E237+E239+E241+E244+E246+E249+E252+E254+E256</f>
        <v>18889819.970000006</v>
      </c>
      <c r="F258" s="42">
        <f>F8+F11+F17+F19+F21+F23+F25+F27+F34+F36+F38+F44+F49+F52+F55+F61+F63+F66+F70+F72+F75+F79+F84+F88+F91+F93+F95+F97+F99+F101+F106+F108+F113+F116+F118+F120+F125+F128+F130+F132+F135+F137+F145+F147+F153+F160+F163+F169+F171+F182+F185+F191+F194+F198+F201+F203+F206+F209+F215+F217+F219+F221+F224+F233+F235+F237+F239+F241+F244+F246+F249+F252+F254+F256</f>
        <v>7699542.829999999</v>
      </c>
      <c r="G258" s="369">
        <f>G8+G11+G17+G19+G21+G23+G25+G27+G34+G36+G38+G44+G49+G52+G55+G61+G63+G66+G70+G72+G75+G79+G84+G88+G91+G93+G95+G97+G99+G101+G106+G108+G113+G116+G118+G120+G125+G128+G130+G132+G135+G137+G145+G147+G153+G160+G163+G169+G171+G182+G185+G191+G194+G198+G201+G203+G206+G209+G215+G217+G219+G221+G224+G233+G235+G237+G239+G241+G244+G246+G249+G252+G254+G256</f>
        <v>1136180.03</v>
      </c>
      <c r="H258" s="276">
        <f t="shared" si="12"/>
        <v>28.95272486850338</v>
      </c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</row>
    <row r="259" spans="1:32" s="8" customFormat="1" ht="1.5" customHeight="1" hidden="1" thickBot="1">
      <c r="A259" s="24"/>
      <c r="B259" s="25"/>
      <c r="C259" s="23"/>
      <c r="D259" s="27"/>
      <c r="E259" s="387"/>
      <c r="F259" s="27"/>
      <c r="G259" s="370"/>
      <c r="H259" s="241" t="e">
        <f t="shared" si="12"/>
        <v>#DIV/0!</v>
      </c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</row>
    <row r="260" spans="1:32" s="8" customFormat="1" ht="2.25" customHeight="1" hidden="1" thickBot="1">
      <c r="A260" s="21"/>
      <c r="B260" s="4"/>
      <c r="C260" s="3"/>
      <c r="D260" s="28"/>
      <c r="E260" s="388"/>
      <c r="F260" s="28"/>
      <c r="G260" s="371"/>
      <c r="H260" s="241" t="e">
        <f t="shared" si="12"/>
        <v>#DIV/0!</v>
      </c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</row>
    <row r="261" spans="1:32" s="238" customFormat="1" ht="26.25" customHeight="1">
      <c r="A261" s="235"/>
      <c r="B261" s="236"/>
      <c r="C261" s="237"/>
      <c r="D261" s="26"/>
      <c r="E261" s="269"/>
      <c r="F261" s="26"/>
      <c r="G261" s="270"/>
      <c r="H261" s="237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</row>
    <row r="262" spans="1:32" s="238" customFormat="1" ht="26.25" customHeight="1">
      <c r="A262" s="235"/>
      <c r="B262" s="236"/>
      <c r="C262" s="237"/>
      <c r="D262" s="26"/>
      <c r="E262" s="269"/>
      <c r="F262" s="239"/>
      <c r="G262" s="270"/>
      <c r="H262" s="237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</row>
    <row r="263" spans="1:32" s="238" customFormat="1" ht="26.25" customHeight="1">
      <c r="A263" s="235"/>
      <c r="B263" s="236"/>
      <c r="C263" s="240"/>
      <c r="D263" s="26"/>
      <c r="E263" s="269"/>
      <c r="F263" s="26"/>
      <c r="G263" s="270"/>
      <c r="H263" s="237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</row>
    <row r="264" spans="1:32" s="238" customFormat="1" ht="26.25" customHeight="1">
      <c r="A264" s="235"/>
      <c r="B264" s="236"/>
      <c r="C264" s="237"/>
      <c r="D264" s="26"/>
      <c r="E264" s="269"/>
      <c r="F264" s="26"/>
      <c r="G264" s="270"/>
      <c r="H264" s="237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</row>
    <row r="265" spans="1:32" s="238" customFormat="1" ht="26.25" customHeight="1">
      <c r="A265" s="235"/>
      <c r="B265" s="236"/>
      <c r="C265" s="19"/>
      <c r="D265" s="26"/>
      <c r="E265" s="269"/>
      <c r="F265" s="26"/>
      <c r="G265" s="270"/>
      <c r="H265" s="237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</row>
    <row r="266" spans="1:32" s="238" customFormat="1" ht="26.25" customHeight="1">
      <c r="A266" s="235"/>
      <c r="B266" s="236"/>
      <c r="C266" s="240"/>
      <c r="D266" s="26"/>
      <c r="E266" s="269"/>
      <c r="F266" s="26"/>
      <c r="G266" s="270"/>
      <c r="H266" s="237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</row>
    <row r="267" spans="1:32" s="238" customFormat="1" ht="26.25" customHeight="1">
      <c r="A267" s="235"/>
      <c r="B267" s="236"/>
      <c r="C267" s="19"/>
      <c r="D267" s="26"/>
      <c r="E267" s="269"/>
      <c r="F267" s="26"/>
      <c r="G267" s="270"/>
      <c r="H267" s="237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</row>
    <row r="268" spans="1:32" s="238" customFormat="1" ht="26.25" customHeight="1">
      <c r="A268" s="235"/>
      <c r="B268" s="236"/>
      <c r="C268" s="19"/>
      <c r="D268" s="26"/>
      <c r="E268" s="269"/>
      <c r="F268" s="26"/>
      <c r="G268" s="270"/>
      <c r="H268" s="237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</row>
    <row r="269" spans="1:32" s="238" customFormat="1" ht="26.25" customHeight="1">
      <c r="A269" s="235"/>
      <c r="B269" s="236"/>
      <c r="C269" s="19"/>
      <c r="D269" s="26"/>
      <c r="E269" s="269"/>
      <c r="F269" s="26"/>
      <c r="G269" s="270"/>
      <c r="H269" s="237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</row>
    <row r="270" spans="1:32" s="238" customFormat="1" ht="26.25" customHeight="1">
      <c r="A270" s="235"/>
      <c r="B270" s="236"/>
      <c r="C270" s="19"/>
      <c r="D270" s="26"/>
      <c r="E270" s="269"/>
      <c r="F270" s="26"/>
      <c r="G270" s="270"/>
      <c r="H270" s="237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</row>
    <row r="271" spans="1:32" s="238" customFormat="1" ht="26.25" customHeight="1">
      <c r="A271" s="235"/>
      <c r="B271" s="236"/>
      <c r="C271" s="19"/>
      <c r="D271" s="26"/>
      <c r="E271" s="269"/>
      <c r="F271" s="26"/>
      <c r="G271" s="270"/>
      <c r="H271" s="237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</row>
    <row r="272" spans="1:32" s="238" customFormat="1" ht="26.25" customHeight="1">
      <c r="A272" s="235"/>
      <c r="B272" s="236"/>
      <c r="C272" s="19"/>
      <c r="D272" s="26"/>
      <c r="E272" s="269"/>
      <c r="F272" s="26"/>
      <c r="G272" s="270"/>
      <c r="H272" s="237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</row>
    <row r="273" spans="1:32" s="238" customFormat="1" ht="26.25" customHeight="1">
      <c r="A273" s="235"/>
      <c r="B273" s="236"/>
      <c r="C273" s="19"/>
      <c r="D273" s="26"/>
      <c r="E273" s="269"/>
      <c r="F273" s="26"/>
      <c r="G273" s="270"/>
      <c r="H273" s="237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</row>
    <row r="274" spans="1:32" s="238" customFormat="1" ht="26.25" customHeight="1">
      <c r="A274" s="235"/>
      <c r="B274" s="236"/>
      <c r="C274" s="19"/>
      <c r="D274" s="26"/>
      <c r="E274" s="269"/>
      <c r="F274" s="26"/>
      <c r="G274" s="270"/>
      <c r="H274" s="237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</row>
    <row r="275" spans="1:32" s="238" customFormat="1" ht="26.25" customHeight="1">
      <c r="A275" s="235"/>
      <c r="B275" s="236"/>
      <c r="C275" s="19"/>
      <c r="D275" s="26"/>
      <c r="E275" s="269"/>
      <c r="F275" s="26"/>
      <c r="G275" s="270"/>
      <c r="H275" s="237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</row>
    <row r="276" spans="1:32" s="238" customFormat="1" ht="26.25" customHeight="1">
      <c r="A276" s="235"/>
      <c r="B276" s="236"/>
      <c r="C276" s="19"/>
      <c r="D276" s="26"/>
      <c r="E276" s="269"/>
      <c r="F276" s="26"/>
      <c r="G276" s="270"/>
      <c r="H276" s="237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</row>
    <row r="277" spans="1:32" s="238" customFormat="1" ht="26.25" customHeight="1">
      <c r="A277" s="235"/>
      <c r="B277" s="236"/>
      <c r="C277" s="19"/>
      <c r="D277" s="26"/>
      <c r="E277" s="269"/>
      <c r="F277" s="26"/>
      <c r="G277" s="270"/>
      <c r="H277" s="237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</row>
    <row r="278" spans="1:32" s="238" customFormat="1" ht="26.25" customHeight="1">
      <c r="A278" s="235"/>
      <c r="B278" s="236"/>
      <c r="C278" s="19"/>
      <c r="D278" s="26"/>
      <c r="E278" s="269"/>
      <c r="F278" s="26"/>
      <c r="G278" s="270"/>
      <c r="H278" s="237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</row>
    <row r="279" spans="1:32" s="238" customFormat="1" ht="26.25" customHeight="1">
      <c r="A279" s="235"/>
      <c r="B279" s="236"/>
      <c r="C279" s="19"/>
      <c r="D279" s="26"/>
      <c r="E279" s="269"/>
      <c r="F279" s="26"/>
      <c r="G279" s="270"/>
      <c r="H279" s="237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</row>
    <row r="280" spans="1:32" s="238" customFormat="1" ht="26.25" customHeight="1">
      <c r="A280" s="235"/>
      <c r="B280" s="236"/>
      <c r="C280" s="19"/>
      <c r="D280" s="26"/>
      <c r="E280" s="269"/>
      <c r="F280" s="26"/>
      <c r="G280" s="270"/>
      <c r="H280" s="237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</row>
    <row r="281" spans="1:32" s="238" customFormat="1" ht="26.25" customHeight="1">
      <c r="A281" s="235"/>
      <c r="B281" s="236"/>
      <c r="C281" s="19"/>
      <c r="D281" s="26"/>
      <c r="E281" s="269"/>
      <c r="F281" s="26"/>
      <c r="G281" s="270"/>
      <c r="H281" s="237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</row>
    <row r="282" spans="1:32" s="238" customFormat="1" ht="26.25" customHeight="1">
      <c r="A282" s="235"/>
      <c r="B282" s="236"/>
      <c r="C282" s="19"/>
      <c r="D282" s="26"/>
      <c r="E282" s="269"/>
      <c r="F282" s="26"/>
      <c r="G282" s="270"/>
      <c r="H282" s="237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</row>
    <row r="283" spans="1:32" s="238" customFormat="1" ht="26.25" customHeight="1">
      <c r="A283" s="235"/>
      <c r="B283" s="236"/>
      <c r="C283" s="19"/>
      <c r="D283" s="26"/>
      <c r="E283" s="269"/>
      <c r="F283" s="26"/>
      <c r="G283" s="270"/>
      <c r="H283" s="237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</row>
    <row r="284" spans="1:32" s="238" customFormat="1" ht="26.25" customHeight="1">
      <c r="A284" s="235"/>
      <c r="B284" s="236"/>
      <c r="C284" s="19"/>
      <c r="D284" s="26"/>
      <c r="E284" s="269"/>
      <c r="F284" s="26"/>
      <c r="G284" s="270"/>
      <c r="H284" s="237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</row>
    <row r="285" spans="1:32" s="238" customFormat="1" ht="26.25" customHeight="1">
      <c r="A285" s="235"/>
      <c r="B285" s="236"/>
      <c r="C285" s="19"/>
      <c r="D285" s="26"/>
      <c r="E285" s="269"/>
      <c r="F285" s="26"/>
      <c r="G285" s="270"/>
      <c r="H285" s="237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</row>
    <row r="286" spans="1:32" s="238" customFormat="1" ht="26.25" customHeight="1">
      <c r="A286" s="235"/>
      <c r="B286" s="236"/>
      <c r="C286" s="19"/>
      <c r="D286" s="26"/>
      <c r="E286" s="269"/>
      <c r="F286" s="26"/>
      <c r="G286" s="270"/>
      <c r="H286" s="237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</row>
    <row r="287" spans="1:32" s="238" customFormat="1" ht="26.25" customHeight="1">
      <c r="A287" s="235"/>
      <c r="B287" s="236"/>
      <c r="C287" s="19"/>
      <c r="D287" s="26"/>
      <c r="E287" s="269"/>
      <c r="F287" s="26"/>
      <c r="G287" s="270"/>
      <c r="H287" s="237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</row>
    <row r="288" spans="1:32" s="238" customFormat="1" ht="26.25" customHeight="1">
      <c r="A288" s="235"/>
      <c r="B288" s="236"/>
      <c r="C288" s="19"/>
      <c r="D288" s="26"/>
      <c r="E288" s="269"/>
      <c r="F288" s="26"/>
      <c r="G288" s="270"/>
      <c r="H288" s="237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</row>
    <row r="289" spans="1:32" s="238" customFormat="1" ht="26.25" customHeight="1">
      <c r="A289" s="235"/>
      <c r="B289" s="236"/>
      <c r="C289" s="19"/>
      <c r="D289" s="26"/>
      <c r="E289" s="269"/>
      <c r="F289" s="26"/>
      <c r="G289" s="270"/>
      <c r="H289" s="237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</row>
    <row r="290" spans="1:32" s="238" customFormat="1" ht="26.25" customHeight="1">
      <c r="A290" s="235"/>
      <c r="B290" s="236"/>
      <c r="C290" s="19"/>
      <c r="D290" s="26"/>
      <c r="E290" s="269"/>
      <c r="F290" s="26"/>
      <c r="G290" s="270"/>
      <c r="H290" s="237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</row>
    <row r="291" spans="1:32" s="238" customFormat="1" ht="26.25" customHeight="1">
      <c r="A291" s="235"/>
      <c r="B291" s="236"/>
      <c r="C291" s="19"/>
      <c r="D291" s="26"/>
      <c r="E291" s="269"/>
      <c r="F291" s="26"/>
      <c r="G291" s="270"/>
      <c r="H291" s="237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</row>
    <row r="292" spans="1:32" s="238" customFormat="1" ht="26.25" customHeight="1">
      <c r="A292" s="235"/>
      <c r="B292" s="236"/>
      <c r="C292" s="19"/>
      <c r="D292" s="26"/>
      <c r="E292" s="269"/>
      <c r="F292" s="26"/>
      <c r="G292" s="270"/>
      <c r="H292" s="237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</row>
    <row r="293" spans="1:32" s="238" customFormat="1" ht="26.25" customHeight="1">
      <c r="A293" s="235"/>
      <c r="B293" s="236"/>
      <c r="C293" s="19"/>
      <c r="D293" s="26"/>
      <c r="E293" s="269"/>
      <c r="F293" s="26"/>
      <c r="G293" s="270"/>
      <c r="H293" s="237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</row>
    <row r="294" spans="1:32" s="238" customFormat="1" ht="26.25" customHeight="1">
      <c r="A294" s="235"/>
      <c r="B294" s="236"/>
      <c r="C294" s="19"/>
      <c r="D294" s="26"/>
      <c r="E294" s="269"/>
      <c r="F294" s="26"/>
      <c r="G294" s="270"/>
      <c r="H294" s="237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</row>
    <row r="295" spans="1:32" s="238" customFormat="1" ht="26.25" customHeight="1">
      <c r="A295" s="235"/>
      <c r="B295" s="236"/>
      <c r="C295" s="19"/>
      <c r="D295" s="26"/>
      <c r="E295" s="269"/>
      <c r="F295" s="26"/>
      <c r="G295" s="270"/>
      <c r="H295" s="237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</row>
    <row r="296" spans="1:32" s="238" customFormat="1" ht="26.25" customHeight="1">
      <c r="A296" s="235"/>
      <c r="B296" s="236"/>
      <c r="C296" s="19"/>
      <c r="D296" s="26"/>
      <c r="E296" s="269"/>
      <c r="F296" s="26"/>
      <c r="G296" s="270"/>
      <c r="H296" s="237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</row>
    <row r="297" spans="1:32" s="238" customFormat="1" ht="26.25" customHeight="1">
      <c r="A297" s="235"/>
      <c r="B297" s="236"/>
      <c r="C297" s="19"/>
      <c r="D297" s="26"/>
      <c r="E297" s="269"/>
      <c r="F297" s="26"/>
      <c r="G297" s="270"/>
      <c r="H297" s="237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</row>
    <row r="298" spans="1:32" s="238" customFormat="1" ht="26.25" customHeight="1">
      <c r="A298" s="235"/>
      <c r="B298" s="236"/>
      <c r="C298" s="19"/>
      <c r="D298" s="26"/>
      <c r="E298" s="269"/>
      <c r="F298" s="26"/>
      <c r="G298" s="270"/>
      <c r="H298" s="237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</row>
    <row r="299" spans="1:32" s="238" customFormat="1" ht="26.25" customHeight="1">
      <c r="A299" s="235"/>
      <c r="B299" s="236"/>
      <c r="C299" s="19"/>
      <c r="D299" s="26"/>
      <c r="E299" s="269"/>
      <c r="F299" s="26"/>
      <c r="G299" s="270"/>
      <c r="H299" s="237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</row>
    <row r="300" spans="1:32" s="238" customFormat="1" ht="26.25" customHeight="1">
      <c r="A300" s="235"/>
      <c r="B300" s="236"/>
      <c r="C300" s="19"/>
      <c r="D300" s="26"/>
      <c r="E300" s="269"/>
      <c r="F300" s="26"/>
      <c r="G300" s="270"/>
      <c r="H300" s="237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</row>
    <row r="301" spans="1:32" s="238" customFormat="1" ht="26.25" customHeight="1">
      <c r="A301" s="235"/>
      <c r="B301" s="236"/>
      <c r="C301" s="19"/>
      <c r="D301" s="26"/>
      <c r="E301" s="269"/>
      <c r="F301" s="26"/>
      <c r="G301" s="270"/>
      <c r="H301" s="237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</row>
    <row r="302" spans="1:32" s="238" customFormat="1" ht="26.25" customHeight="1">
      <c r="A302" s="235"/>
      <c r="B302" s="236"/>
      <c r="C302" s="19"/>
      <c r="D302" s="26"/>
      <c r="E302" s="269"/>
      <c r="F302" s="26"/>
      <c r="G302" s="270"/>
      <c r="H302" s="237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</row>
    <row r="303" spans="1:32" s="238" customFormat="1" ht="26.25" customHeight="1">
      <c r="A303" s="235"/>
      <c r="B303" s="236"/>
      <c r="C303" s="19"/>
      <c r="D303" s="26"/>
      <c r="E303" s="269"/>
      <c r="F303" s="26"/>
      <c r="G303" s="270"/>
      <c r="H303" s="237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</row>
    <row r="304" spans="1:32" s="238" customFormat="1" ht="26.25" customHeight="1">
      <c r="A304" s="235"/>
      <c r="B304" s="236"/>
      <c r="C304" s="19"/>
      <c r="D304" s="26"/>
      <c r="E304" s="269"/>
      <c r="F304" s="26"/>
      <c r="G304" s="270"/>
      <c r="H304" s="237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</row>
    <row r="305" spans="1:32" s="238" customFormat="1" ht="26.25" customHeight="1">
      <c r="A305" s="235"/>
      <c r="B305" s="236"/>
      <c r="C305" s="19"/>
      <c r="D305" s="26"/>
      <c r="E305" s="269"/>
      <c r="F305" s="26"/>
      <c r="G305" s="270"/>
      <c r="H305" s="237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</row>
    <row r="306" spans="1:32" s="238" customFormat="1" ht="26.25" customHeight="1">
      <c r="A306" s="235"/>
      <c r="B306" s="236"/>
      <c r="C306" s="19"/>
      <c r="D306" s="26"/>
      <c r="E306" s="269"/>
      <c r="F306" s="26"/>
      <c r="G306" s="270"/>
      <c r="H306" s="237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</row>
    <row r="307" spans="1:32" s="238" customFormat="1" ht="26.25" customHeight="1">
      <c r="A307" s="235"/>
      <c r="B307" s="236"/>
      <c r="C307" s="19"/>
      <c r="D307" s="26"/>
      <c r="E307" s="269"/>
      <c r="F307" s="26"/>
      <c r="G307" s="270"/>
      <c r="H307" s="237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</row>
    <row r="308" spans="1:32" s="238" customFormat="1" ht="26.25" customHeight="1">
      <c r="A308" s="235"/>
      <c r="B308" s="236"/>
      <c r="C308" s="19"/>
      <c r="D308" s="26"/>
      <c r="E308" s="269"/>
      <c r="F308" s="26"/>
      <c r="G308" s="270"/>
      <c r="H308" s="237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</row>
    <row r="309" spans="1:32" s="238" customFormat="1" ht="26.25" customHeight="1">
      <c r="A309" s="235"/>
      <c r="B309" s="236"/>
      <c r="C309" s="19"/>
      <c r="D309" s="26"/>
      <c r="E309" s="269"/>
      <c r="F309" s="26"/>
      <c r="G309" s="270"/>
      <c r="H309" s="237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</row>
    <row r="310" spans="1:32" s="238" customFormat="1" ht="26.25" customHeight="1">
      <c r="A310" s="235"/>
      <c r="B310" s="236"/>
      <c r="C310" s="19"/>
      <c r="D310" s="26"/>
      <c r="E310" s="269"/>
      <c r="F310" s="26"/>
      <c r="G310" s="270"/>
      <c r="H310" s="237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</row>
    <row r="311" spans="1:32" s="238" customFormat="1" ht="26.25" customHeight="1">
      <c r="A311" s="235"/>
      <c r="B311" s="236"/>
      <c r="C311" s="19"/>
      <c r="D311" s="26"/>
      <c r="E311" s="269"/>
      <c r="F311" s="26"/>
      <c r="G311" s="270"/>
      <c r="H311" s="237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</row>
    <row r="312" spans="1:32" s="238" customFormat="1" ht="26.25" customHeight="1">
      <c r="A312" s="235"/>
      <c r="B312" s="236"/>
      <c r="C312" s="19"/>
      <c r="D312" s="26"/>
      <c r="E312" s="269"/>
      <c r="F312" s="26"/>
      <c r="G312" s="270"/>
      <c r="H312" s="237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</row>
    <row r="313" spans="1:32" s="238" customFormat="1" ht="26.25" customHeight="1">
      <c r="A313" s="235"/>
      <c r="B313" s="236"/>
      <c r="C313" s="19"/>
      <c r="D313" s="26"/>
      <c r="E313" s="269"/>
      <c r="F313" s="26"/>
      <c r="G313" s="270"/>
      <c r="H313" s="237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</row>
    <row r="314" spans="1:32" s="238" customFormat="1" ht="26.25" customHeight="1">
      <c r="A314" s="235"/>
      <c r="B314" s="236"/>
      <c r="C314" s="19"/>
      <c r="D314" s="26"/>
      <c r="E314" s="269"/>
      <c r="F314" s="26"/>
      <c r="G314" s="270"/>
      <c r="H314" s="237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</row>
    <row r="315" spans="1:32" s="238" customFormat="1" ht="26.25" customHeight="1">
      <c r="A315" s="235"/>
      <c r="B315" s="236"/>
      <c r="C315" s="19"/>
      <c r="D315" s="26"/>
      <c r="E315" s="269"/>
      <c r="F315" s="26"/>
      <c r="G315" s="270"/>
      <c r="H315" s="237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</row>
    <row r="316" spans="1:32" s="238" customFormat="1" ht="26.25" customHeight="1">
      <c r="A316" s="235"/>
      <c r="B316" s="236"/>
      <c r="C316" s="19"/>
      <c r="D316" s="26"/>
      <c r="E316" s="269"/>
      <c r="F316" s="26"/>
      <c r="G316" s="270"/>
      <c r="H316" s="237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</row>
    <row r="317" spans="1:32" s="238" customFormat="1" ht="26.25" customHeight="1">
      <c r="A317" s="235"/>
      <c r="B317" s="236"/>
      <c r="C317" s="19"/>
      <c r="D317" s="26"/>
      <c r="E317" s="269"/>
      <c r="F317" s="26"/>
      <c r="G317" s="270"/>
      <c r="H317" s="237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</row>
    <row r="318" spans="1:32" s="238" customFormat="1" ht="26.25" customHeight="1">
      <c r="A318" s="235"/>
      <c r="B318" s="236"/>
      <c r="C318" s="19"/>
      <c r="D318" s="26"/>
      <c r="E318" s="269"/>
      <c r="F318" s="26"/>
      <c r="G318" s="270"/>
      <c r="H318" s="237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</row>
    <row r="319" spans="1:32" s="238" customFormat="1" ht="26.25" customHeight="1">
      <c r="A319" s="235"/>
      <c r="B319" s="236"/>
      <c r="C319" s="19"/>
      <c r="D319" s="26"/>
      <c r="E319" s="269"/>
      <c r="F319" s="26"/>
      <c r="G319" s="270"/>
      <c r="H319" s="237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</row>
    <row r="320" spans="1:32" s="238" customFormat="1" ht="26.25" customHeight="1">
      <c r="A320" s="235"/>
      <c r="B320" s="236"/>
      <c r="C320" s="19"/>
      <c r="D320" s="26"/>
      <c r="E320" s="269"/>
      <c r="F320" s="26"/>
      <c r="G320" s="270"/>
      <c r="H320" s="237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</row>
    <row r="321" spans="1:32" s="238" customFormat="1" ht="26.25" customHeight="1">
      <c r="A321" s="235"/>
      <c r="B321" s="236"/>
      <c r="C321" s="19"/>
      <c r="D321" s="26"/>
      <c r="E321" s="269"/>
      <c r="F321" s="26"/>
      <c r="G321" s="270"/>
      <c r="H321" s="237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</row>
    <row r="322" spans="1:32" s="238" customFormat="1" ht="26.25" customHeight="1">
      <c r="A322" s="235"/>
      <c r="B322" s="236"/>
      <c r="C322" s="19"/>
      <c r="D322" s="26"/>
      <c r="E322" s="269"/>
      <c r="F322" s="26"/>
      <c r="G322" s="270"/>
      <c r="H322" s="237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</row>
    <row r="323" spans="1:32" s="238" customFormat="1" ht="26.25" customHeight="1">
      <c r="A323" s="235"/>
      <c r="B323" s="236"/>
      <c r="C323" s="19"/>
      <c r="D323" s="26"/>
      <c r="E323" s="269"/>
      <c r="F323" s="26"/>
      <c r="G323" s="270"/>
      <c r="H323" s="237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</row>
    <row r="324" spans="1:32" s="238" customFormat="1" ht="26.25" customHeight="1">
      <c r="A324" s="235"/>
      <c r="B324" s="236"/>
      <c r="C324" s="19"/>
      <c r="D324" s="26"/>
      <c r="E324" s="269"/>
      <c r="F324" s="26"/>
      <c r="G324" s="270"/>
      <c r="H324" s="237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</row>
    <row r="325" spans="1:32" s="238" customFormat="1" ht="26.25" customHeight="1">
      <c r="A325" s="235"/>
      <c r="B325" s="236"/>
      <c r="C325" s="19"/>
      <c r="D325" s="26"/>
      <c r="E325" s="269"/>
      <c r="F325" s="26"/>
      <c r="G325" s="270"/>
      <c r="H325" s="237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</row>
    <row r="326" spans="1:32" s="238" customFormat="1" ht="26.25" customHeight="1">
      <c r="A326" s="235"/>
      <c r="B326" s="236"/>
      <c r="C326" s="19"/>
      <c r="D326" s="26"/>
      <c r="E326" s="269"/>
      <c r="F326" s="26"/>
      <c r="G326" s="270"/>
      <c r="H326" s="237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</row>
    <row r="327" spans="1:32" s="238" customFormat="1" ht="26.25" customHeight="1">
      <c r="A327" s="235"/>
      <c r="B327" s="236"/>
      <c r="C327" s="19"/>
      <c r="D327" s="26"/>
      <c r="E327" s="269"/>
      <c r="F327" s="26"/>
      <c r="G327" s="270"/>
      <c r="H327" s="237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</row>
    <row r="328" spans="1:32" s="238" customFormat="1" ht="26.25" customHeight="1">
      <c r="A328" s="235"/>
      <c r="B328" s="236"/>
      <c r="C328" s="19"/>
      <c r="D328" s="26"/>
      <c r="E328" s="269"/>
      <c r="F328" s="26"/>
      <c r="G328" s="270"/>
      <c r="H328" s="237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</row>
    <row r="329" spans="1:32" s="238" customFormat="1" ht="26.25" customHeight="1">
      <c r="A329" s="235"/>
      <c r="B329" s="236"/>
      <c r="C329" s="19"/>
      <c r="D329" s="26"/>
      <c r="E329" s="269"/>
      <c r="F329" s="26"/>
      <c r="G329" s="270"/>
      <c r="H329" s="237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</row>
    <row r="330" spans="1:32" s="238" customFormat="1" ht="26.25" customHeight="1">
      <c r="A330" s="235"/>
      <c r="B330" s="236"/>
      <c r="C330" s="19"/>
      <c r="D330" s="26"/>
      <c r="E330" s="269"/>
      <c r="F330" s="26"/>
      <c r="G330" s="270"/>
      <c r="H330" s="237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</row>
  </sheetData>
  <sheetProtection/>
  <mergeCells count="8">
    <mergeCell ref="A258:B258"/>
    <mergeCell ref="A1:G1"/>
    <mergeCell ref="A3:A4"/>
    <mergeCell ref="G3:G4"/>
    <mergeCell ref="D3:F3"/>
    <mergeCell ref="C3:C4"/>
    <mergeCell ref="B3:B4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&amp;RPříloha č. 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HJ23"/>
  <sheetViews>
    <sheetView view="pageLayout" zoomScaleNormal="75" workbookViewId="0" topLeftCell="A7">
      <selection activeCell="B9" sqref="B9"/>
    </sheetView>
  </sheetViews>
  <sheetFormatPr defaultColWidth="20.00390625" defaultRowHeight="12.75"/>
  <cols>
    <col min="1" max="1" width="15.57421875" style="9" customWidth="1"/>
    <col min="2" max="2" width="28.28125" style="0" customWidth="1"/>
    <col min="3" max="3" width="14.421875" style="0" customWidth="1"/>
    <col min="4" max="4" width="17.00390625" style="0" customWidth="1"/>
    <col min="5" max="5" width="16.7109375" style="0" customWidth="1"/>
    <col min="6" max="6" width="16.57421875" style="0" customWidth="1"/>
    <col min="7" max="7" width="15.00390625" style="0" customWidth="1"/>
    <col min="8" max="8" width="6.8515625" style="272" customWidth="1"/>
    <col min="9" max="218" width="20.00390625" style="1" customWidth="1"/>
  </cols>
  <sheetData>
    <row r="1" spans="1:7" ht="12.75">
      <c r="A1" s="454" t="s">
        <v>391</v>
      </c>
      <c r="B1" s="455"/>
      <c r="C1" s="455"/>
      <c r="D1" s="455"/>
      <c r="E1" s="455"/>
      <c r="F1" s="455"/>
      <c r="G1" s="455"/>
    </row>
    <row r="2" spans="1:7" ht="12.75">
      <c r="A2" s="455"/>
      <c r="B2" s="455"/>
      <c r="C2" s="455"/>
      <c r="D2" s="455"/>
      <c r="E2" s="455"/>
      <c r="F2" s="455"/>
      <c r="G2" s="455"/>
    </row>
    <row r="3" spans="1:7" ht="13.5" thickBot="1">
      <c r="A3" s="456" t="s">
        <v>46</v>
      </c>
      <c r="B3" s="456"/>
      <c r="C3" s="456"/>
      <c r="D3" s="456"/>
      <c r="E3" s="456"/>
      <c r="F3" s="456"/>
      <c r="G3" s="456"/>
    </row>
    <row r="4" spans="1:8" ht="12.75">
      <c r="A4" s="460" t="s">
        <v>34</v>
      </c>
      <c r="B4" s="450" t="s">
        <v>14</v>
      </c>
      <c r="C4" s="463" t="s">
        <v>16</v>
      </c>
      <c r="D4" s="465" t="s">
        <v>17</v>
      </c>
      <c r="E4" s="465"/>
      <c r="F4" s="465"/>
      <c r="G4" s="448" t="s">
        <v>20</v>
      </c>
      <c r="H4" s="277" t="s">
        <v>388</v>
      </c>
    </row>
    <row r="5" spans="1:8" ht="42.75" customHeight="1" thickBot="1">
      <c r="A5" s="461"/>
      <c r="B5" s="462"/>
      <c r="C5" s="464"/>
      <c r="D5" s="22" t="s">
        <v>17</v>
      </c>
      <c r="E5" s="22" t="s">
        <v>18</v>
      </c>
      <c r="F5" s="22" t="s">
        <v>19</v>
      </c>
      <c r="G5" s="457"/>
      <c r="H5" s="278" t="s">
        <v>392</v>
      </c>
    </row>
    <row r="6" spans="1:218" s="2" customFormat="1" ht="33.75" customHeight="1">
      <c r="A6" s="111" t="s">
        <v>126</v>
      </c>
      <c r="B6" s="112" t="s">
        <v>97</v>
      </c>
      <c r="C6" s="113">
        <v>360000</v>
      </c>
      <c r="D6" s="161">
        <v>388188</v>
      </c>
      <c r="E6" s="161">
        <v>348188</v>
      </c>
      <c r="F6" s="161">
        <f>SUM(D6-E6)</f>
        <v>40000</v>
      </c>
      <c r="G6" s="56">
        <f>C6-E6</f>
        <v>11812</v>
      </c>
      <c r="H6" s="279">
        <f>F6/D6*100</f>
        <v>10.304285552361227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</row>
    <row r="7" spans="1:218" s="18" customFormat="1" ht="16.5" customHeight="1">
      <c r="A7" s="29" t="s">
        <v>25</v>
      </c>
      <c r="B7" s="43"/>
      <c r="C7" s="44">
        <f>SUM(C6)</f>
        <v>360000</v>
      </c>
      <c r="D7" s="45">
        <f>SUM(D6)</f>
        <v>388188</v>
      </c>
      <c r="E7" s="45">
        <f>SUM(E6)</f>
        <v>348188</v>
      </c>
      <c r="F7" s="44">
        <f>SUM(F6)</f>
        <v>40000</v>
      </c>
      <c r="G7" s="45">
        <f>SUM(G6)</f>
        <v>11812</v>
      </c>
      <c r="H7" s="360">
        <f aca="true" t="shared" si="0" ref="H7:H20">F7/D7*100</f>
        <v>10.304285552361227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</row>
    <row r="8" spans="1:218" s="2" customFormat="1" ht="36.75" customHeight="1">
      <c r="A8" s="55" t="s">
        <v>141</v>
      </c>
      <c r="B8" s="96" t="s">
        <v>297</v>
      </c>
      <c r="C8" s="97">
        <v>90000</v>
      </c>
      <c r="D8" s="82">
        <v>63948</v>
      </c>
      <c r="E8" s="82">
        <v>57295</v>
      </c>
      <c r="F8" s="82">
        <f aca="true" t="shared" si="1" ref="F8:F15">D8-E8</f>
        <v>6653</v>
      </c>
      <c r="G8" s="97">
        <f>C8-E8</f>
        <v>32705</v>
      </c>
      <c r="H8" s="279">
        <f t="shared" si="0"/>
        <v>10.403765559517106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</row>
    <row r="9" spans="1:218" s="2" customFormat="1" ht="39" customHeight="1">
      <c r="A9" s="55" t="s">
        <v>141</v>
      </c>
      <c r="B9" s="96" t="s">
        <v>142</v>
      </c>
      <c r="C9" s="97">
        <v>1030000</v>
      </c>
      <c r="D9" s="82">
        <v>675653.38</v>
      </c>
      <c r="E9" s="82">
        <v>597658</v>
      </c>
      <c r="F9" s="82">
        <f t="shared" si="1"/>
        <v>77995.38</v>
      </c>
      <c r="G9" s="82">
        <f>C9-E9</f>
        <v>432342</v>
      </c>
      <c r="H9" s="279">
        <f t="shared" si="0"/>
        <v>11.543697154301219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</row>
    <row r="10" spans="1:218" s="8" customFormat="1" ht="15.75" customHeight="1">
      <c r="A10" s="29" t="s">
        <v>25</v>
      </c>
      <c r="B10" s="30"/>
      <c r="C10" s="44">
        <f>SUM(C8:C9)</f>
        <v>1120000</v>
      </c>
      <c r="D10" s="44">
        <f>SUM(D8:D9)</f>
        <v>739601.38</v>
      </c>
      <c r="E10" s="44">
        <f>SUM(E8:E9)</f>
        <v>654953</v>
      </c>
      <c r="F10" s="44">
        <f>SUM(F8:F9)</f>
        <v>84648.38</v>
      </c>
      <c r="G10" s="44">
        <f>SUM(G8:G9)</f>
        <v>465047</v>
      </c>
      <c r="H10" s="360">
        <f t="shared" si="0"/>
        <v>11.445135486361586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</row>
    <row r="11" spans="1:218" s="2" customFormat="1" ht="28.5" customHeight="1">
      <c r="A11" s="80" t="s">
        <v>76</v>
      </c>
      <c r="B11" s="96" t="s">
        <v>127</v>
      </c>
      <c r="C11" s="81">
        <v>238000</v>
      </c>
      <c r="D11" s="82">
        <v>322000</v>
      </c>
      <c r="E11" s="82">
        <f>C11-G11</f>
        <v>238000</v>
      </c>
      <c r="F11" s="82">
        <f t="shared" si="1"/>
        <v>84000</v>
      </c>
      <c r="G11" s="82">
        <v>0</v>
      </c>
      <c r="H11" s="279">
        <f t="shared" si="0"/>
        <v>26.08695652173913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</row>
    <row r="12" spans="1:218" s="8" customFormat="1" ht="15.75" customHeight="1">
      <c r="A12" s="29" t="s">
        <v>25</v>
      </c>
      <c r="B12" s="30"/>
      <c r="C12" s="44">
        <f>SUM(C11)</f>
        <v>238000</v>
      </c>
      <c r="D12" s="44">
        <f>SUM(D11)</f>
        <v>322000</v>
      </c>
      <c r="E12" s="44">
        <f>SUM(E11)</f>
        <v>238000</v>
      </c>
      <c r="F12" s="44">
        <f>SUM(F11)</f>
        <v>84000</v>
      </c>
      <c r="G12" s="44">
        <f>SUM(G11)</f>
        <v>0</v>
      </c>
      <c r="H12" s="360">
        <f t="shared" si="0"/>
        <v>26.08695652173913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</row>
    <row r="13" spans="1:218" s="2" customFormat="1" ht="31.5" customHeight="1">
      <c r="A13" s="60" t="s">
        <v>0</v>
      </c>
      <c r="B13" s="96" t="s">
        <v>192</v>
      </c>
      <c r="C13" s="97">
        <v>130000</v>
      </c>
      <c r="D13" s="185">
        <v>144800</v>
      </c>
      <c r="E13" s="82">
        <v>94800</v>
      </c>
      <c r="F13" s="185">
        <f t="shared" si="1"/>
        <v>50000</v>
      </c>
      <c r="G13" s="82">
        <f>C13-E13</f>
        <v>35200</v>
      </c>
      <c r="H13" s="279">
        <f t="shared" si="0"/>
        <v>34.530386740331494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</row>
    <row r="14" spans="1:218" s="8" customFormat="1" ht="15.75" customHeight="1">
      <c r="A14" s="29" t="s">
        <v>25</v>
      </c>
      <c r="B14" s="30"/>
      <c r="C14" s="44">
        <f>SUM(C13:C13)</f>
        <v>130000</v>
      </c>
      <c r="D14" s="45">
        <f>SUM(D13:D13)</f>
        <v>144800</v>
      </c>
      <c r="E14" s="44">
        <f>SUM(E13:E13)</f>
        <v>94800</v>
      </c>
      <c r="F14" s="45">
        <f>SUM(F13:F13)</f>
        <v>50000</v>
      </c>
      <c r="G14" s="44">
        <f>SUM(G13:G13)</f>
        <v>35200</v>
      </c>
      <c r="H14" s="360">
        <f t="shared" si="0"/>
        <v>34.530386740331494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</row>
    <row r="15" spans="1:218" s="2" customFormat="1" ht="27.75" customHeight="1">
      <c r="A15" s="55" t="s">
        <v>1</v>
      </c>
      <c r="B15" s="96" t="s">
        <v>208</v>
      </c>
      <c r="C15" s="97">
        <v>700000</v>
      </c>
      <c r="D15" s="82">
        <v>1351950</v>
      </c>
      <c r="E15" s="82">
        <v>578689.8</v>
      </c>
      <c r="F15" s="82">
        <f t="shared" si="1"/>
        <v>773260.2</v>
      </c>
      <c r="G15" s="97">
        <f>C15-E15</f>
        <v>121310.19999999995</v>
      </c>
      <c r="H15" s="279">
        <f t="shared" si="0"/>
        <v>57.19591700876512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</row>
    <row r="16" spans="1:218" s="8" customFormat="1" ht="15.75" customHeight="1">
      <c r="A16" s="29" t="s">
        <v>25</v>
      </c>
      <c r="B16" s="30"/>
      <c r="C16" s="44">
        <f>SUM(C15:C15)</f>
        <v>700000</v>
      </c>
      <c r="D16" s="44">
        <f>SUM(D15:D15)</f>
        <v>1351950</v>
      </c>
      <c r="E16" s="44">
        <f>SUM(E15:E15)</f>
        <v>578689.8</v>
      </c>
      <c r="F16" s="44">
        <f>SUM(F15:F15)</f>
        <v>773260.2</v>
      </c>
      <c r="G16" s="44">
        <f>SUM(G15:G15)</f>
        <v>121310.19999999995</v>
      </c>
      <c r="H16" s="360">
        <f t="shared" si="0"/>
        <v>57.19591700876512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</row>
    <row r="17" spans="1:8" s="7" customFormat="1" ht="24" customHeight="1">
      <c r="A17" s="61" t="s">
        <v>212</v>
      </c>
      <c r="B17" s="62" t="s">
        <v>213</v>
      </c>
      <c r="C17" s="115">
        <v>690000</v>
      </c>
      <c r="D17" s="115">
        <v>445760.6</v>
      </c>
      <c r="E17" s="115">
        <f>C17-G17</f>
        <v>250739</v>
      </c>
      <c r="F17" s="115">
        <f>D17-E17</f>
        <v>195021.59999999998</v>
      </c>
      <c r="G17" s="115">
        <v>439261</v>
      </c>
      <c r="H17" s="279">
        <f t="shared" si="0"/>
        <v>43.75030004895004</v>
      </c>
    </row>
    <row r="18" spans="1:218" s="8" customFormat="1" ht="21.75" customHeight="1">
      <c r="A18" s="61" t="s">
        <v>212</v>
      </c>
      <c r="B18" s="116" t="s">
        <v>214</v>
      </c>
      <c r="C18" s="117">
        <v>139000</v>
      </c>
      <c r="D18" s="115">
        <v>194918</v>
      </c>
      <c r="E18" s="115">
        <f>C18-G18</f>
        <v>139000</v>
      </c>
      <c r="F18" s="115">
        <f>D18-E18</f>
        <v>55918</v>
      </c>
      <c r="G18" s="117">
        <v>0</v>
      </c>
      <c r="H18" s="279">
        <f t="shared" si="0"/>
        <v>28.687961091330717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</row>
    <row r="19" spans="1:218" s="8" customFormat="1" ht="15.75" customHeight="1">
      <c r="A19" s="29" t="s">
        <v>25</v>
      </c>
      <c r="B19" s="30"/>
      <c r="C19" s="44">
        <f>SUM(C17:C18)</f>
        <v>829000</v>
      </c>
      <c r="D19" s="44">
        <f>SUM(D17:D18)</f>
        <v>640678.6</v>
      </c>
      <c r="E19" s="44">
        <f>SUM(E17:E18)</f>
        <v>389739</v>
      </c>
      <c r="F19" s="44">
        <f>SUM(F17:F18)</f>
        <v>250939.59999999998</v>
      </c>
      <c r="G19" s="44">
        <f>SUM(G17:G18)</f>
        <v>439261</v>
      </c>
      <c r="H19" s="360">
        <f t="shared" si="0"/>
        <v>39.16778241071264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</row>
    <row r="20" spans="1:8" s="7" customFormat="1" ht="33" customHeight="1" thickBot="1">
      <c r="A20" s="458" t="s">
        <v>77</v>
      </c>
      <c r="B20" s="459"/>
      <c r="C20" s="48">
        <f>C19+C16+C14+C12+C10+C7</f>
        <v>3377000</v>
      </c>
      <c r="D20" s="48">
        <f>D19+D16+D14+D12+D10+D7</f>
        <v>3587217.98</v>
      </c>
      <c r="E20" s="48">
        <f>E19+E16+E14+E12+E10+E7</f>
        <v>2304369.8</v>
      </c>
      <c r="F20" s="48">
        <f>F19+F16+F14+F12+F10+F7</f>
        <v>1282848.1799999997</v>
      </c>
      <c r="G20" s="48">
        <f>G19+G16+G14+G12+G10+G7</f>
        <v>1072630.2</v>
      </c>
      <c r="H20" s="361">
        <f t="shared" si="0"/>
        <v>35.761645574713576</v>
      </c>
    </row>
    <row r="21" spans="1:218" s="8" customFormat="1" ht="15.75" customHeight="1">
      <c r="A21" s="9"/>
      <c r="B21"/>
      <c r="C21"/>
      <c r="D21"/>
      <c r="E21"/>
      <c r="F21"/>
      <c r="G21"/>
      <c r="H21" s="273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</row>
    <row r="22" spans="1:218" s="8" customFormat="1" ht="28.5" customHeight="1">
      <c r="A22" s="9"/>
      <c r="B22"/>
      <c r="C22"/>
      <c r="D22"/>
      <c r="E22"/>
      <c r="F22"/>
      <c r="G22"/>
      <c r="H22" s="273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</row>
    <row r="23" spans="1:218" s="10" customFormat="1" ht="17.25" customHeight="1">
      <c r="A23" s="9"/>
      <c r="B23"/>
      <c r="C23"/>
      <c r="D23"/>
      <c r="E23"/>
      <c r="F23"/>
      <c r="G23"/>
      <c r="H23" s="27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</row>
  </sheetData>
  <sheetProtection/>
  <mergeCells count="8">
    <mergeCell ref="A1:G2"/>
    <mergeCell ref="A3:G3"/>
    <mergeCell ref="G4:G5"/>
    <mergeCell ref="A20:B20"/>
    <mergeCell ref="A4:A5"/>
    <mergeCell ref="B4:B5"/>
    <mergeCell ref="C4:C5"/>
    <mergeCell ref="D4:F4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&amp;RPříloha č. 3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K136"/>
  <sheetViews>
    <sheetView tabSelected="1" view="pageLayout" workbookViewId="0" topLeftCell="A1">
      <pane ySplit="5" topLeftCell="BM44" activePane="bottomLeft" state="frozen"/>
      <selection pane="topLeft" activeCell="A1" sqref="A1"/>
      <selection pane="bottomLeft" activeCell="H136" sqref="H136"/>
    </sheetView>
  </sheetViews>
  <sheetFormatPr defaultColWidth="9.140625" defaultRowHeight="12.75"/>
  <cols>
    <col min="1" max="1" width="4.28125" style="1" customWidth="1"/>
    <col min="2" max="2" width="15.8515625" style="15" customWidth="1"/>
    <col min="3" max="3" width="22.57421875" style="14" customWidth="1"/>
    <col min="4" max="4" width="11.7109375" style="16" customWidth="1"/>
    <col min="5" max="5" width="11.7109375" style="164" customWidth="1"/>
    <col min="6" max="6" width="11.57421875" style="164" customWidth="1"/>
    <col min="7" max="7" width="13.421875" style="164" customWidth="1"/>
    <col min="8" max="8" width="13.7109375" style="164" customWidth="1"/>
    <col min="9" max="9" width="10.8515625" style="16" customWidth="1"/>
    <col min="10" max="10" width="8.00390625" style="206" customWidth="1"/>
  </cols>
  <sheetData>
    <row r="1" spans="1:9" ht="12.75">
      <c r="A1" s="468" t="s">
        <v>393</v>
      </c>
      <c r="B1" s="468"/>
      <c r="C1" s="468"/>
      <c r="D1" s="468"/>
      <c r="E1" s="468"/>
      <c r="F1" s="468"/>
      <c r="G1" s="468"/>
      <c r="H1" s="468"/>
      <c r="I1" s="468"/>
    </row>
    <row r="2" spans="1:9" ht="12.75">
      <c r="A2" s="469" t="s">
        <v>35</v>
      </c>
      <c r="B2" s="469"/>
      <c r="C2" s="469"/>
      <c r="D2" s="469"/>
      <c r="E2" s="469"/>
      <c r="F2" s="469"/>
      <c r="G2" s="469"/>
      <c r="H2" s="469"/>
      <c r="I2" s="469"/>
    </row>
    <row r="3" spans="1:6" ht="13.5" thickBot="1">
      <c r="A3" s="20"/>
      <c r="B3" s="14"/>
      <c r="F3" s="191"/>
    </row>
    <row r="4" spans="1:11" ht="12.75">
      <c r="A4" s="470"/>
      <c r="B4" s="472" t="s">
        <v>21</v>
      </c>
      <c r="C4" s="474" t="s">
        <v>14</v>
      </c>
      <c r="D4" s="476" t="s">
        <v>16</v>
      </c>
      <c r="E4" s="478" t="s">
        <v>36</v>
      </c>
      <c r="F4" s="480" t="s">
        <v>22</v>
      </c>
      <c r="G4" s="480"/>
      <c r="H4" s="481"/>
      <c r="I4" s="482" t="s">
        <v>385</v>
      </c>
      <c r="J4" s="401" t="s">
        <v>388</v>
      </c>
      <c r="K4" s="400"/>
    </row>
    <row r="5" spans="1:11" ht="36.75" thickBot="1">
      <c r="A5" s="471"/>
      <c r="B5" s="473"/>
      <c r="C5" s="475"/>
      <c r="D5" s="477"/>
      <c r="E5" s="479"/>
      <c r="F5" s="404" t="s">
        <v>17</v>
      </c>
      <c r="G5" s="405" t="s">
        <v>18</v>
      </c>
      <c r="H5" s="406" t="s">
        <v>23</v>
      </c>
      <c r="I5" s="483"/>
      <c r="J5" s="402" t="s">
        <v>394</v>
      </c>
      <c r="K5" s="400"/>
    </row>
    <row r="6" spans="1:10" ht="25.5" customHeight="1">
      <c r="A6" s="280">
        <v>1</v>
      </c>
      <c r="B6" s="427" t="s">
        <v>48</v>
      </c>
      <c r="C6" s="413" t="s">
        <v>40</v>
      </c>
      <c r="D6" s="296">
        <v>314000</v>
      </c>
      <c r="E6" s="330">
        <v>188000</v>
      </c>
      <c r="F6" s="325">
        <v>209499.6</v>
      </c>
      <c r="G6" s="178">
        <v>187999.6</v>
      </c>
      <c r="H6" s="178">
        <f>F6-G6</f>
        <v>21500</v>
      </c>
      <c r="I6" s="349">
        <f>D6-G6</f>
        <v>126000.4</v>
      </c>
      <c r="J6" s="403">
        <f aca="true" t="shared" si="0" ref="J6:J69">H6/F6*100</f>
        <v>10.262549427302009</v>
      </c>
    </row>
    <row r="7" spans="1:10" ht="26.25" customHeight="1">
      <c r="A7" s="193">
        <v>2</v>
      </c>
      <c r="B7" s="428" t="s">
        <v>372</v>
      </c>
      <c r="C7" s="414" t="s">
        <v>380</v>
      </c>
      <c r="D7" s="292">
        <v>350000</v>
      </c>
      <c r="E7" s="175">
        <v>350000</v>
      </c>
      <c r="F7" s="306">
        <v>990000</v>
      </c>
      <c r="G7" s="177">
        <f aca="true" t="shared" si="1" ref="G7:G75">E7</f>
        <v>350000</v>
      </c>
      <c r="H7" s="178">
        <f aca="true" t="shared" si="2" ref="H7:H70">F7-G7</f>
        <v>640000</v>
      </c>
      <c r="I7" s="340">
        <f>D7-E7</f>
        <v>0</v>
      </c>
      <c r="J7" s="358">
        <f t="shared" si="0"/>
        <v>64.64646464646465</v>
      </c>
    </row>
    <row r="8" spans="1:10" ht="15.75" customHeight="1">
      <c r="A8" s="193"/>
      <c r="B8" s="288" t="s">
        <v>25</v>
      </c>
      <c r="C8" s="415"/>
      <c r="D8" s="293">
        <f aca="true" t="shared" si="3" ref="D8:I8">SUM(D6:D7)</f>
        <v>664000</v>
      </c>
      <c r="E8" s="328">
        <f t="shared" si="3"/>
        <v>538000</v>
      </c>
      <c r="F8" s="307">
        <f t="shared" si="3"/>
        <v>1199499.6</v>
      </c>
      <c r="G8" s="166">
        <f t="shared" si="3"/>
        <v>537999.6</v>
      </c>
      <c r="H8" s="410">
        <f t="shared" si="2"/>
        <v>661500.0000000001</v>
      </c>
      <c r="I8" s="353">
        <f t="shared" si="3"/>
        <v>126000.4</v>
      </c>
      <c r="J8" s="389">
        <f t="shared" si="0"/>
        <v>55.14799671463001</v>
      </c>
    </row>
    <row r="9" spans="1:10" ht="15.75" customHeight="1">
      <c r="A9" s="193">
        <v>3</v>
      </c>
      <c r="B9" s="428" t="s">
        <v>323</v>
      </c>
      <c r="C9" s="414" t="s">
        <v>58</v>
      </c>
      <c r="D9" s="292">
        <v>76000</v>
      </c>
      <c r="E9" s="175">
        <v>76000</v>
      </c>
      <c r="F9" s="308">
        <v>86760</v>
      </c>
      <c r="G9" s="184">
        <f t="shared" si="1"/>
        <v>76000</v>
      </c>
      <c r="H9" s="178">
        <f t="shared" si="2"/>
        <v>10760</v>
      </c>
      <c r="I9" s="342">
        <f aca="true" t="shared" si="4" ref="I9:I69">D9-E9</f>
        <v>0</v>
      </c>
      <c r="J9" s="358">
        <f t="shared" si="0"/>
        <v>12.402028584601199</v>
      </c>
    </row>
    <row r="10" spans="1:10" ht="25.5" customHeight="1">
      <c r="A10" s="193">
        <v>4</v>
      </c>
      <c r="B10" s="428" t="s">
        <v>323</v>
      </c>
      <c r="C10" s="414" t="s">
        <v>358</v>
      </c>
      <c r="D10" s="292">
        <v>300000</v>
      </c>
      <c r="E10" s="175">
        <v>300000</v>
      </c>
      <c r="F10" s="309">
        <v>386337</v>
      </c>
      <c r="G10" s="184">
        <f t="shared" si="1"/>
        <v>300000</v>
      </c>
      <c r="H10" s="178">
        <f t="shared" si="2"/>
        <v>86337</v>
      </c>
      <c r="I10" s="342">
        <f t="shared" si="4"/>
        <v>0</v>
      </c>
      <c r="J10" s="358">
        <f t="shared" si="0"/>
        <v>22.347587727812765</v>
      </c>
    </row>
    <row r="11" spans="1:10" ht="13.5" customHeight="1">
      <c r="A11" s="193"/>
      <c r="B11" s="429" t="s">
        <v>25</v>
      </c>
      <c r="C11" s="416"/>
      <c r="D11" s="294">
        <f aca="true" t="shared" si="5" ref="D11:I11">SUM(D9:D10)</f>
        <v>376000</v>
      </c>
      <c r="E11" s="328">
        <f t="shared" si="5"/>
        <v>376000</v>
      </c>
      <c r="F11" s="307">
        <f t="shared" si="5"/>
        <v>473097</v>
      </c>
      <c r="G11" s="166">
        <f t="shared" si="5"/>
        <v>376000</v>
      </c>
      <c r="H11" s="410">
        <f t="shared" si="2"/>
        <v>97097</v>
      </c>
      <c r="I11" s="339">
        <f t="shared" si="5"/>
        <v>0</v>
      </c>
      <c r="J11" s="389">
        <f t="shared" si="0"/>
        <v>20.523698099966815</v>
      </c>
    </row>
    <row r="12" spans="1:10" ht="31.5" customHeight="1">
      <c r="A12" s="193">
        <v>5</v>
      </c>
      <c r="B12" s="428" t="s">
        <v>24</v>
      </c>
      <c r="C12" s="414" t="s">
        <v>347</v>
      </c>
      <c r="D12" s="292">
        <v>170000</v>
      </c>
      <c r="E12" s="175">
        <v>170000</v>
      </c>
      <c r="F12" s="309">
        <v>269200</v>
      </c>
      <c r="G12" s="184">
        <f t="shared" si="1"/>
        <v>170000</v>
      </c>
      <c r="H12" s="178">
        <f t="shared" si="2"/>
        <v>99200</v>
      </c>
      <c r="I12" s="342">
        <f t="shared" si="4"/>
        <v>0</v>
      </c>
      <c r="J12" s="358">
        <f t="shared" si="0"/>
        <v>36.84992570579495</v>
      </c>
    </row>
    <row r="13" spans="1:10" ht="19.5" customHeight="1">
      <c r="A13" s="193">
        <v>6</v>
      </c>
      <c r="B13" s="428" t="s">
        <v>24</v>
      </c>
      <c r="C13" s="414" t="s">
        <v>348</v>
      </c>
      <c r="D13" s="292">
        <v>225000</v>
      </c>
      <c r="E13" s="175">
        <v>225000</v>
      </c>
      <c r="F13" s="309">
        <v>256071.64</v>
      </c>
      <c r="G13" s="184">
        <f t="shared" si="1"/>
        <v>225000</v>
      </c>
      <c r="H13" s="178">
        <f t="shared" si="2"/>
        <v>31071.640000000014</v>
      </c>
      <c r="I13" s="342">
        <f t="shared" si="4"/>
        <v>0</v>
      </c>
      <c r="J13" s="358">
        <f t="shared" si="0"/>
        <v>12.133963761078741</v>
      </c>
    </row>
    <row r="14" spans="1:10" ht="27.75" customHeight="1">
      <c r="A14" s="193">
        <v>7</v>
      </c>
      <c r="B14" s="428" t="s">
        <v>24</v>
      </c>
      <c r="C14" s="414" t="s">
        <v>346</v>
      </c>
      <c r="D14" s="292">
        <v>210000</v>
      </c>
      <c r="E14" s="175">
        <v>210000</v>
      </c>
      <c r="F14" s="309">
        <v>368764</v>
      </c>
      <c r="G14" s="184">
        <f t="shared" si="1"/>
        <v>210000</v>
      </c>
      <c r="H14" s="178">
        <f t="shared" si="2"/>
        <v>158764</v>
      </c>
      <c r="I14" s="342">
        <f t="shared" si="4"/>
        <v>0</v>
      </c>
      <c r="J14" s="358">
        <f t="shared" si="0"/>
        <v>43.05300951285918</v>
      </c>
    </row>
    <row r="15" spans="1:10" ht="15.75" customHeight="1">
      <c r="A15" s="193"/>
      <c r="B15" s="429" t="s">
        <v>25</v>
      </c>
      <c r="C15" s="416"/>
      <c r="D15" s="294">
        <f aca="true" t="shared" si="6" ref="D15:I15">SUM(D12:D14)</f>
        <v>605000</v>
      </c>
      <c r="E15" s="328">
        <f t="shared" si="6"/>
        <v>605000</v>
      </c>
      <c r="F15" s="310">
        <f t="shared" si="6"/>
        <v>894035.64</v>
      </c>
      <c r="G15" s="168">
        <f t="shared" si="6"/>
        <v>605000</v>
      </c>
      <c r="H15" s="436">
        <f t="shared" si="2"/>
        <v>289035.64</v>
      </c>
      <c r="I15" s="354">
        <f t="shared" si="6"/>
        <v>0</v>
      </c>
      <c r="J15" s="389">
        <f t="shared" si="0"/>
        <v>32.32931966783785</v>
      </c>
    </row>
    <row r="16" spans="1:10" ht="18" customHeight="1">
      <c r="A16" s="193">
        <v>8</v>
      </c>
      <c r="B16" s="428" t="s">
        <v>49</v>
      </c>
      <c r="C16" s="414" t="s">
        <v>373</v>
      </c>
      <c r="D16" s="292">
        <v>300000</v>
      </c>
      <c r="E16" s="175">
        <v>133271</v>
      </c>
      <c r="F16" s="306">
        <v>148079</v>
      </c>
      <c r="G16" s="177">
        <f t="shared" si="1"/>
        <v>133271</v>
      </c>
      <c r="H16" s="178">
        <f t="shared" si="2"/>
        <v>14808</v>
      </c>
      <c r="I16" s="340">
        <f t="shared" si="4"/>
        <v>166729</v>
      </c>
      <c r="J16" s="358">
        <f t="shared" si="0"/>
        <v>10.000067531520337</v>
      </c>
    </row>
    <row r="17" spans="1:10" ht="12.75">
      <c r="A17" s="193"/>
      <c r="B17" s="430" t="s">
        <v>25</v>
      </c>
      <c r="C17" s="417"/>
      <c r="D17" s="295">
        <f>D16</f>
        <v>300000</v>
      </c>
      <c r="E17" s="329">
        <f>SUM(E16)</f>
        <v>133271</v>
      </c>
      <c r="F17" s="311">
        <f>SUM(F16)</f>
        <v>148079</v>
      </c>
      <c r="G17" s="168">
        <f>SUM(G16)</f>
        <v>133271</v>
      </c>
      <c r="H17" s="436">
        <f t="shared" si="2"/>
        <v>14808</v>
      </c>
      <c r="I17" s="355">
        <f>SUM(I16)</f>
        <v>166729</v>
      </c>
      <c r="J17" s="389">
        <f t="shared" si="0"/>
        <v>10.000067531520337</v>
      </c>
    </row>
    <row r="18" spans="1:10" ht="25.5">
      <c r="A18" s="193">
        <v>9</v>
      </c>
      <c r="B18" s="428" t="s">
        <v>26</v>
      </c>
      <c r="C18" s="414" t="s">
        <v>353</v>
      </c>
      <c r="D18" s="292">
        <v>978000</v>
      </c>
      <c r="E18" s="175">
        <v>978000</v>
      </c>
      <c r="F18" s="309">
        <v>1108939.98</v>
      </c>
      <c r="G18" s="184">
        <f t="shared" si="1"/>
        <v>978000</v>
      </c>
      <c r="H18" s="178">
        <f t="shared" si="2"/>
        <v>130939.97999999998</v>
      </c>
      <c r="I18" s="356">
        <f t="shared" si="4"/>
        <v>0</v>
      </c>
      <c r="J18" s="358">
        <f t="shared" si="0"/>
        <v>11.807670600892212</v>
      </c>
    </row>
    <row r="19" spans="1:10" ht="25.5" customHeight="1">
      <c r="A19" s="193">
        <v>10</v>
      </c>
      <c r="B19" s="428" t="s">
        <v>26</v>
      </c>
      <c r="C19" s="414" t="s">
        <v>379</v>
      </c>
      <c r="D19" s="292">
        <v>1000000</v>
      </c>
      <c r="E19" s="175">
        <v>1000000</v>
      </c>
      <c r="F19" s="312">
        <v>1765658.4</v>
      </c>
      <c r="G19" s="184">
        <f t="shared" si="1"/>
        <v>1000000</v>
      </c>
      <c r="H19" s="178">
        <f t="shared" si="2"/>
        <v>765658.3999999999</v>
      </c>
      <c r="I19" s="356">
        <f t="shared" si="4"/>
        <v>0</v>
      </c>
      <c r="J19" s="358">
        <f t="shared" si="0"/>
        <v>43.36390323292433</v>
      </c>
    </row>
    <row r="20" spans="1:10" ht="12.75">
      <c r="A20" s="193"/>
      <c r="B20" s="429" t="s">
        <v>25</v>
      </c>
      <c r="C20" s="416"/>
      <c r="D20" s="294">
        <f>SUM(D18:D19)</f>
        <v>1978000</v>
      </c>
      <c r="E20" s="328">
        <f>SUM(E18:E19)</f>
        <v>1978000</v>
      </c>
      <c r="F20" s="310">
        <f>SUM(F18:F19)</f>
        <v>2874598.38</v>
      </c>
      <c r="G20" s="168">
        <f t="shared" si="1"/>
        <v>1978000</v>
      </c>
      <c r="H20" s="436">
        <f t="shared" si="2"/>
        <v>896598.3799999999</v>
      </c>
      <c r="I20" s="355">
        <f>SUM(I19)</f>
        <v>0</v>
      </c>
      <c r="J20" s="389">
        <f t="shared" si="0"/>
        <v>31.19038771600504</v>
      </c>
    </row>
    <row r="21" spans="1:10" ht="19.5" customHeight="1">
      <c r="A21" s="193">
        <f>A19+1</f>
        <v>11</v>
      </c>
      <c r="B21" s="428" t="s">
        <v>325</v>
      </c>
      <c r="C21" s="414" t="s">
        <v>40</v>
      </c>
      <c r="D21" s="292">
        <v>350000</v>
      </c>
      <c r="E21" s="175">
        <v>350000</v>
      </c>
      <c r="F21" s="306">
        <v>440473</v>
      </c>
      <c r="G21" s="177">
        <f t="shared" si="1"/>
        <v>350000</v>
      </c>
      <c r="H21" s="178">
        <f t="shared" si="2"/>
        <v>90473</v>
      </c>
      <c r="I21" s="340">
        <f t="shared" si="4"/>
        <v>0</v>
      </c>
      <c r="J21" s="358">
        <f t="shared" si="0"/>
        <v>20.539964992178863</v>
      </c>
    </row>
    <row r="22" spans="1:10" ht="12.75">
      <c r="A22" s="193"/>
      <c r="B22" s="429" t="s">
        <v>25</v>
      </c>
      <c r="C22" s="416"/>
      <c r="D22" s="294">
        <f aca="true" t="shared" si="7" ref="D22:I22">SUM(D21)</f>
        <v>350000</v>
      </c>
      <c r="E22" s="328">
        <f t="shared" si="7"/>
        <v>350000</v>
      </c>
      <c r="F22" s="307">
        <f t="shared" si="7"/>
        <v>440473</v>
      </c>
      <c r="G22" s="166">
        <f t="shared" si="7"/>
        <v>350000</v>
      </c>
      <c r="H22" s="436">
        <f t="shared" si="2"/>
        <v>90473</v>
      </c>
      <c r="I22" s="339">
        <f t="shared" si="7"/>
        <v>0</v>
      </c>
      <c r="J22" s="389">
        <f t="shared" si="0"/>
        <v>20.539964992178863</v>
      </c>
    </row>
    <row r="23" spans="1:10" ht="19.5" customHeight="1">
      <c r="A23" s="193">
        <v>12</v>
      </c>
      <c r="B23" s="428" t="s">
        <v>37</v>
      </c>
      <c r="C23" s="414" t="s">
        <v>352</v>
      </c>
      <c r="D23" s="292">
        <v>550000</v>
      </c>
      <c r="E23" s="175">
        <v>502205</v>
      </c>
      <c r="F23" s="309">
        <v>929095</v>
      </c>
      <c r="G23" s="184">
        <f t="shared" si="1"/>
        <v>502205</v>
      </c>
      <c r="H23" s="178">
        <f t="shared" si="2"/>
        <v>426890</v>
      </c>
      <c r="I23" s="342">
        <f t="shared" si="4"/>
        <v>47795</v>
      </c>
      <c r="J23" s="358">
        <f t="shared" si="0"/>
        <v>45.946862269197446</v>
      </c>
    </row>
    <row r="24" spans="1:10" ht="15" customHeight="1">
      <c r="A24" s="193"/>
      <c r="B24" s="429" t="s">
        <v>25</v>
      </c>
      <c r="C24" s="416"/>
      <c r="D24" s="294">
        <f>SUM(D23)</f>
        <v>550000</v>
      </c>
      <c r="E24" s="328">
        <f>SUM(E23)</f>
        <v>502205</v>
      </c>
      <c r="F24" s="310">
        <f>SUM(F23)</f>
        <v>929095</v>
      </c>
      <c r="G24" s="168">
        <f>SUM(G23)</f>
        <v>502205</v>
      </c>
      <c r="H24" s="436">
        <f t="shared" si="2"/>
        <v>426890</v>
      </c>
      <c r="I24" s="354">
        <f t="shared" si="4"/>
        <v>47795</v>
      </c>
      <c r="J24" s="389">
        <f t="shared" si="0"/>
        <v>45.946862269197446</v>
      </c>
    </row>
    <row r="25" spans="1:10" ht="19.5" customHeight="1">
      <c r="A25" s="193">
        <v>13</v>
      </c>
      <c r="B25" s="428" t="s">
        <v>377</v>
      </c>
      <c r="C25" s="414" t="s">
        <v>40</v>
      </c>
      <c r="D25" s="292">
        <v>350000</v>
      </c>
      <c r="E25" s="175">
        <v>350000</v>
      </c>
      <c r="F25" s="306">
        <v>394892</v>
      </c>
      <c r="G25" s="177">
        <f t="shared" si="1"/>
        <v>350000</v>
      </c>
      <c r="H25" s="178">
        <f t="shared" si="2"/>
        <v>44892</v>
      </c>
      <c r="I25" s="340">
        <f t="shared" si="4"/>
        <v>0</v>
      </c>
      <c r="J25" s="358">
        <f t="shared" si="0"/>
        <v>11.36817155070247</v>
      </c>
    </row>
    <row r="26" spans="1:10" ht="13.5" customHeight="1">
      <c r="A26" s="193"/>
      <c r="B26" s="429" t="s">
        <v>25</v>
      </c>
      <c r="C26" s="416"/>
      <c r="D26" s="294">
        <f>SUM(D25)</f>
        <v>350000</v>
      </c>
      <c r="E26" s="328">
        <f>SUM(E25)</f>
        <v>350000</v>
      </c>
      <c r="F26" s="307">
        <f>SUM(F25)</f>
        <v>394892</v>
      </c>
      <c r="G26" s="168">
        <f t="shared" si="1"/>
        <v>350000</v>
      </c>
      <c r="H26" s="436">
        <f t="shared" si="2"/>
        <v>44892</v>
      </c>
      <c r="I26" s="354">
        <f t="shared" si="4"/>
        <v>0</v>
      </c>
      <c r="J26" s="389">
        <f t="shared" si="0"/>
        <v>11.36817155070247</v>
      </c>
    </row>
    <row r="27" spans="1:10" ht="32.25" customHeight="1">
      <c r="A27" s="193">
        <f>A25+1</f>
        <v>14</v>
      </c>
      <c r="B27" s="431" t="s">
        <v>311</v>
      </c>
      <c r="C27" s="418" t="s">
        <v>340</v>
      </c>
      <c r="D27" s="297">
        <v>285000</v>
      </c>
      <c r="E27" s="331">
        <v>285000</v>
      </c>
      <c r="F27" s="306">
        <v>401424</v>
      </c>
      <c r="G27" s="177">
        <f t="shared" si="1"/>
        <v>285000</v>
      </c>
      <c r="H27" s="178">
        <f t="shared" si="2"/>
        <v>116424</v>
      </c>
      <c r="I27" s="340">
        <f t="shared" si="4"/>
        <v>0</v>
      </c>
      <c r="J27" s="358">
        <f t="shared" si="0"/>
        <v>29.00275020925505</v>
      </c>
    </row>
    <row r="28" spans="1:10" ht="13.5" customHeight="1">
      <c r="A28" s="193"/>
      <c r="B28" s="429" t="s">
        <v>25</v>
      </c>
      <c r="C28" s="411"/>
      <c r="D28" s="294">
        <f>SUM(D27)</f>
        <v>285000</v>
      </c>
      <c r="E28" s="412">
        <f>SUM(E27)</f>
        <v>285000</v>
      </c>
      <c r="F28" s="307">
        <f>SUM(F27)</f>
        <v>401424</v>
      </c>
      <c r="G28" s="168">
        <f t="shared" si="1"/>
        <v>285000</v>
      </c>
      <c r="H28" s="436">
        <f t="shared" si="2"/>
        <v>116424</v>
      </c>
      <c r="I28" s="354">
        <f t="shared" si="4"/>
        <v>0</v>
      </c>
      <c r="J28" s="389">
        <f t="shared" si="0"/>
        <v>29.00275020925505</v>
      </c>
    </row>
    <row r="29" spans="1:10" s="1" customFormat="1" ht="24.75" customHeight="1">
      <c r="A29" s="193">
        <v>15</v>
      </c>
      <c r="B29" s="427" t="s">
        <v>368</v>
      </c>
      <c r="C29" s="413" t="s">
        <v>381</v>
      </c>
      <c r="D29" s="296">
        <v>311000</v>
      </c>
      <c r="E29" s="330">
        <v>0</v>
      </c>
      <c r="F29" s="309">
        <v>0</v>
      </c>
      <c r="G29" s="177">
        <v>0</v>
      </c>
      <c r="H29" s="178">
        <f t="shared" si="2"/>
        <v>0</v>
      </c>
      <c r="I29" s="340">
        <f t="shared" si="4"/>
        <v>311000</v>
      </c>
      <c r="J29" s="358"/>
    </row>
    <row r="30" spans="1:10" ht="28.5" customHeight="1">
      <c r="A30" s="193">
        <v>16</v>
      </c>
      <c r="B30" s="431" t="s">
        <v>368</v>
      </c>
      <c r="C30" s="418" t="s">
        <v>369</v>
      </c>
      <c r="D30" s="297">
        <v>108000</v>
      </c>
      <c r="E30" s="331">
        <v>0</v>
      </c>
      <c r="F30" s="306">
        <v>0</v>
      </c>
      <c r="G30" s="177">
        <f t="shared" si="1"/>
        <v>0</v>
      </c>
      <c r="H30" s="178">
        <f t="shared" si="2"/>
        <v>0</v>
      </c>
      <c r="I30" s="340">
        <f t="shared" si="4"/>
        <v>108000</v>
      </c>
      <c r="J30" s="358"/>
    </row>
    <row r="31" spans="1:10" ht="13.5" customHeight="1">
      <c r="A31" s="193"/>
      <c r="B31" s="289" t="s">
        <v>25</v>
      </c>
      <c r="C31" s="419"/>
      <c r="D31" s="298">
        <f aca="true" t="shared" si="8" ref="D31:I31">SUM(D29:D30)</f>
        <v>419000</v>
      </c>
      <c r="E31" s="332">
        <f t="shared" si="8"/>
        <v>0</v>
      </c>
      <c r="F31" s="313">
        <f t="shared" si="8"/>
        <v>0</v>
      </c>
      <c r="G31" s="168">
        <f t="shared" si="8"/>
        <v>0</v>
      </c>
      <c r="H31" s="436">
        <f t="shared" si="2"/>
        <v>0</v>
      </c>
      <c r="I31" s="355">
        <f t="shared" si="8"/>
        <v>419000</v>
      </c>
      <c r="J31" s="389">
        <v>0</v>
      </c>
    </row>
    <row r="32" spans="1:10" ht="24.75" customHeight="1">
      <c r="A32" s="193">
        <f>A30+1</f>
        <v>17</v>
      </c>
      <c r="B32" s="291" t="s">
        <v>316</v>
      </c>
      <c r="C32" s="414" t="s">
        <v>349</v>
      </c>
      <c r="D32" s="292">
        <v>311000</v>
      </c>
      <c r="E32" s="175">
        <v>226260</v>
      </c>
      <c r="F32" s="306">
        <v>251400</v>
      </c>
      <c r="G32" s="177">
        <f t="shared" si="1"/>
        <v>226260</v>
      </c>
      <c r="H32" s="178">
        <f t="shared" si="2"/>
        <v>25140</v>
      </c>
      <c r="I32" s="340">
        <f t="shared" si="4"/>
        <v>84740</v>
      </c>
      <c r="J32" s="358">
        <f t="shared" si="0"/>
        <v>10</v>
      </c>
    </row>
    <row r="33" spans="1:10" ht="13.5" customHeight="1">
      <c r="A33" s="193"/>
      <c r="B33" s="288" t="s">
        <v>25</v>
      </c>
      <c r="C33" s="415"/>
      <c r="D33" s="293">
        <f aca="true" t="shared" si="9" ref="D33:I33">SUM(D32)</f>
        <v>311000</v>
      </c>
      <c r="E33" s="328">
        <f t="shared" si="9"/>
        <v>226260</v>
      </c>
      <c r="F33" s="307">
        <f t="shared" si="9"/>
        <v>251400</v>
      </c>
      <c r="G33" s="166">
        <f t="shared" si="9"/>
        <v>226260</v>
      </c>
      <c r="H33" s="436">
        <f t="shared" si="2"/>
        <v>25140</v>
      </c>
      <c r="I33" s="339">
        <f t="shared" si="9"/>
        <v>84740</v>
      </c>
      <c r="J33" s="389">
        <f t="shared" si="0"/>
        <v>10</v>
      </c>
    </row>
    <row r="34" spans="1:10" ht="25.5" customHeight="1">
      <c r="A34" s="193">
        <f>A32+1</f>
        <v>18</v>
      </c>
      <c r="B34" s="427" t="s">
        <v>374</v>
      </c>
      <c r="C34" s="413" t="s">
        <v>375</v>
      </c>
      <c r="D34" s="296">
        <v>297000</v>
      </c>
      <c r="E34" s="330">
        <v>287000</v>
      </c>
      <c r="F34" s="306">
        <v>329565.5</v>
      </c>
      <c r="G34" s="177">
        <f t="shared" si="1"/>
        <v>287000</v>
      </c>
      <c r="H34" s="178">
        <f t="shared" si="2"/>
        <v>42565.5</v>
      </c>
      <c r="I34" s="340">
        <f t="shared" si="4"/>
        <v>10000</v>
      </c>
      <c r="J34" s="358">
        <f t="shared" si="0"/>
        <v>12.915641958882226</v>
      </c>
    </row>
    <row r="35" spans="1:10" ht="13.5" customHeight="1">
      <c r="A35" s="193"/>
      <c r="B35" s="289" t="s">
        <v>25</v>
      </c>
      <c r="C35" s="419"/>
      <c r="D35" s="298">
        <f aca="true" t="shared" si="10" ref="D35:I35">SUM(D34)</f>
        <v>297000</v>
      </c>
      <c r="E35" s="332">
        <f t="shared" si="10"/>
        <v>287000</v>
      </c>
      <c r="F35" s="313">
        <f t="shared" si="10"/>
        <v>329565.5</v>
      </c>
      <c r="G35" s="172">
        <f t="shared" si="10"/>
        <v>287000</v>
      </c>
      <c r="H35" s="436">
        <f t="shared" si="2"/>
        <v>42565.5</v>
      </c>
      <c r="I35" s="352">
        <f t="shared" si="10"/>
        <v>10000</v>
      </c>
      <c r="J35" s="389">
        <f t="shared" si="0"/>
        <v>12.915641958882226</v>
      </c>
    </row>
    <row r="36" spans="1:10" ht="20.25" customHeight="1">
      <c r="A36" s="193">
        <f>A34+1</f>
        <v>19</v>
      </c>
      <c r="B36" s="431" t="s">
        <v>39</v>
      </c>
      <c r="C36" s="418" t="s">
        <v>334</v>
      </c>
      <c r="D36" s="297">
        <v>288000</v>
      </c>
      <c r="E36" s="331">
        <v>234890</v>
      </c>
      <c r="F36" s="306">
        <v>260989</v>
      </c>
      <c r="G36" s="177">
        <f t="shared" si="1"/>
        <v>234890</v>
      </c>
      <c r="H36" s="178">
        <f t="shared" si="2"/>
        <v>26099</v>
      </c>
      <c r="I36" s="340">
        <f t="shared" si="4"/>
        <v>53110</v>
      </c>
      <c r="J36" s="358">
        <f t="shared" si="0"/>
        <v>10.000038315791086</v>
      </c>
    </row>
    <row r="37" spans="1:10" ht="13.5" customHeight="1">
      <c r="A37" s="193"/>
      <c r="B37" s="288" t="s">
        <v>25</v>
      </c>
      <c r="C37" s="415"/>
      <c r="D37" s="293">
        <f aca="true" t="shared" si="11" ref="D37:I37">SUM(D36)</f>
        <v>288000</v>
      </c>
      <c r="E37" s="328">
        <f t="shared" si="11"/>
        <v>234890</v>
      </c>
      <c r="F37" s="307">
        <f t="shared" si="11"/>
        <v>260989</v>
      </c>
      <c r="G37" s="166">
        <f t="shared" si="11"/>
        <v>234890</v>
      </c>
      <c r="H37" s="436">
        <f t="shared" si="2"/>
        <v>26099</v>
      </c>
      <c r="I37" s="339">
        <f t="shared" si="11"/>
        <v>53110</v>
      </c>
      <c r="J37" s="389">
        <f t="shared" si="0"/>
        <v>10.000038315791086</v>
      </c>
    </row>
    <row r="38" spans="1:10" ht="25.5" customHeight="1">
      <c r="A38" s="193">
        <f>A36+1</f>
        <v>20</v>
      </c>
      <c r="B38" s="428" t="s">
        <v>303</v>
      </c>
      <c r="C38" s="414" t="s">
        <v>55</v>
      </c>
      <c r="D38" s="292">
        <v>350000</v>
      </c>
      <c r="E38" s="175">
        <v>252341.5</v>
      </c>
      <c r="F38" s="306">
        <v>354683</v>
      </c>
      <c r="G38" s="177">
        <f t="shared" si="1"/>
        <v>252341.5</v>
      </c>
      <c r="H38" s="178">
        <f t="shared" si="2"/>
        <v>102341.5</v>
      </c>
      <c r="I38" s="340">
        <f t="shared" si="4"/>
        <v>97658.5</v>
      </c>
      <c r="J38" s="358">
        <f t="shared" si="0"/>
        <v>28.854357271140707</v>
      </c>
    </row>
    <row r="39" spans="1:10" ht="13.5" customHeight="1">
      <c r="A39" s="193"/>
      <c r="B39" s="429" t="s">
        <v>25</v>
      </c>
      <c r="C39" s="416"/>
      <c r="D39" s="294">
        <f aca="true" t="shared" si="12" ref="D39:I39">SUM(D38)</f>
        <v>350000</v>
      </c>
      <c r="E39" s="328">
        <f t="shared" si="12"/>
        <v>252341.5</v>
      </c>
      <c r="F39" s="307">
        <f t="shared" si="12"/>
        <v>354683</v>
      </c>
      <c r="G39" s="166">
        <f t="shared" si="12"/>
        <v>252341.5</v>
      </c>
      <c r="H39" s="436">
        <f t="shared" si="2"/>
        <v>102341.5</v>
      </c>
      <c r="I39" s="339">
        <f t="shared" si="12"/>
        <v>97658.5</v>
      </c>
      <c r="J39" s="389">
        <f t="shared" si="0"/>
        <v>28.854357271140707</v>
      </c>
    </row>
    <row r="40" spans="1:10" ht="25.5" customHeight="1">
      <c r="A40" s="193">
        <v>18</v>
      </c>
      <c r="B40" s="427" t="s">
        <v>50</v>
      </c>
      <c r="C40" s="413" t="s">
        <v>355</v>
      </c>
      <c r="D40" s="296">
        <v>260000</v>
      </c>
      <c r="E40" s="330">
        <v>260000</v>
      </c>
      <c r="F40" s="309">
        <v>382369</v>
      </c>
      <c r="G40" s="187">
        <f t="shared" si="1"/>
        <v>260000</v>
      </c>
      <c r="H40" s="178">
        <f t="shared" si="2"/>
        <v>122369</v>
      </c>
      <c r="I40" s="342">
        <f t="shared" si="4"/>
        <v>0</v>
      </c>
      <c r="J40" s="358">
        <f t="shared" si="0"/>
        <v>32.00285588005304</v>
      </c>
    </row>
    <row r="41" spans="1:10" ht="13.5" customHeight="1">
      <c r="A41" s="193"/>
      <c r="B41" s="429" t="s">
        <v>25</v>
      </c>
      <c r="C41" s="416"/>
      <c r="D41" s="294">
        <f aca="true" t="shared" si="13" ref="D41:I41">SUM(D40)</f>
        <v>260000</v>
      </c>
      <c r="E41" s="328">
        <f t="shared" si="13"/>
        <v>260000</v>
      </c>
      <c r="F41" s="307">
        <f t="shared" si="13"/>
        <v>382369</v>
      </c>
      <c r="G41" s="166">
        <f t="shared" si="13"/>
        <v>260000</v>
      </c>
      <c r="H41" s="436">
        <f t="shared" si="2"/>
        <v>122369</v>
      </c>
      <c r="I41" s="339">
        <f t="shared" si="13"/>
        <v>0</v>
      </c>
      <c r="J41" s="389">
        <f t="shared" si="0"/>
        <v>32.00285588005304</v>
      </c>
    </row>
    <row r="42" spans="1:10" ht="43.5" customHeight="1">
      <c r="A42" s="193">
        <v>19</v>
      </c>
      <c r="B42" s="428" t="s">
        <v>306</v>
      </c>
      <c r="C42" s="414" t="s">
        <v>328</v>
      </c>
      <c r="D42" s="292">
        <v>46000</v>
      </c>
      <c r="E42" s="175">
        <v>46000</v>
      </c>
      <c r="F42" s="306">
        <v>59388</v>
      </c>
      <c r="G42" s="177">
        <f t="shared" si="1"/>
        <v>46000</v>
      </c>
      <c r="H42" s="178">
        <f t="shared" si="2"/>
        <v>13388</v>
      </c>
      <c r="I42" s="340">
        <f t="shared" si="4"/>
        <v>0</v>
      </c>
      <c r="J42" s="358">
        <f t="shared" si="0"/>
        <v>22.543274735636828</v>
      </c>
    </row>
    <row r="43" spans="1:10" ht="39" customHeight="1">
      <c r="A43" s="193">
        <f>A42+1</f>
        <v>20</v>
      </c>
      <c r="B43" s="428" t="s">
        <v>306</v>
      </c>
      <c r="C43" s="414" t="s">
        <v>367</v>
      </c>
      <c r="D43" s="292">
        <v>60000</v>
      </c>
      <c r="E43" s="175">
        <v>60000</v>
      </c>
      <c r="F43" s="306">
        <v>70051</v>
      </c>
      <c r="G43" s="177">
        <f t="shared" si="1"/>
        <v>60000</v>
      </c>
      <c r="H43" s="178">
        <f t="shared" si="2"/>
        <v>10051</v>
      </c>
      <c r="I43" s="340">
        <f t="shared" si="4"/>
        <v>0</v>
      </c>
      <c r="J43" s="358">
        <f t="shared" si="0"/>
        <v>14.348117799888652</v>
      </c>
    </row>
    <row r="44" spans="1:10" ht="13.5" customHeight="1">
      <c r="A44" s="193"/>
      <c r="B44" s="288" t="s">
        <v>25</v>
      </c>
      <c r="C44" s="415"/>
      <c r="D44" s="293">
        <f aca="true" t="shared" si="14" ref="D44:I44">SUM(D42:D43)</f>
        <v>106000</v>
      </c>
      <c r="E44" s="328">
        <f t="shared" si="14"/>
        <v>106000</v>
      </c>
      <c r="F44" s="307">
        <f t="shared" si="14"/>
        <v>129439</v>
      </c>
      <c r="G44" s="166">
        <f t="shared" si="14"/>
        <v>106000</v>
      </c>
      <c r="H44" s="436">
        <f t="shared" si="2"/>
        <v>23439</v>
      </c>
      <c r="I44" s="339">
        <f t="shared" si="14"/>
        <v>0</v>
      </c>
      <c r="J44" s="389">
        <f t="shared" si="0"/>
        <v>18.10814360432327</v>
      </c>
    </row>
    <row r="45" spans="1:10" ht="25.5" customHeight="1">
      <c r="A45" s="193">
        <f>A43+1</f>
        <v>21</v>
      </c>
      <c r="B45" s="428" t="s">
        <v>309</v>
      </c>
      <c r="C45" s="414" t="s">
        <v>331</v>
      </c>
      <c r="D45" s="292">
        <v>786000</v>
      </c>
      <c r="E45" s="175">
        <v>602802.5</v>
      </c>
      <c r="F45" s="306">
        <v>719605</v>
      </c>
      <c r="G45" s="177">
        <f t="shared" si="1"/>
        <v>602802.5</v>
      </c>
      <c r="H45" s="178">
        <f t="shared" si="2"/>
        <v>116802.5</v>
      </c>
      <c r="I45" s="340">
        <f t="shared" si="4"/>
        <v>183197.5</v>
      </c>
      <c r="J45" s="358">
        <f t="shared" si="0"/>
        <v>16.23147421154661</v>
      </c>
    </row>
    <row r="46" spans="1:10" ht="13.5" customHeight="1">
      <c r="A46" s="193"/>
      <c r="B46" s="429" t="s">
        <v>25</v>
      </c>
      <c r="C46" s="416"/>
      <c r="D46" s="294">
        <f aca="true" t="shared" si="15" ref="D46:I46">SUM(D45)</f>
        <v>786000</v>
      </c>
      <c r="E46" s="328">
        <f t="shared" si="15"/>
        <v>602802.5</v>
      </c>
      <c r="F46" s="307">
        <f t="shared" si="15"/>
        <v>719605</v>
      </c>
      <c r="G46" s="166">
        <f t="shared" si="15"/>
        <v>602802.5</v>
      </c>
      <c r="H46" s="436">
        <f t="shared" si="2"/>
        <v>116802.5</v>
      </c>
      <c r="I46" s="339">
        <f t="shared" si="15"/>
        <v>183197.5</v>
      </c>
      <c r="J46" s="389">
        <f t="shared" si="0"/>
        <v>16.23147421154661</v>
      </c>
    </row>
    <row r="47" spans="1:10" ht="25.5">
      <c r="A47" s="193">
        <f>A45+1</f>
        <v>22</v>
      </c>
      <c r="B47" s="428" t="s">
        <v>27</v>
      </c>
      <c r="C47" s="414" t="s">
        <v>335</v>
      </c>
      <c r="D47" s="292">
        <v>162000</v>
      </c>
      <c r="E47" s="175">
        <v>162000</v>
      </c>
      <c r="F47" s="306">
        <v>186120</v>
      </c>
      <c r="G47" s="177">
        <f t="shared" si="1"/>
        <v>162000</v>
      </c>
      <c r="H47" s="178">
        <f t="shared" si="2"/>
        <v>24120</v>
      </c>
      <c r="I47" s="340">
        <f t="shared" si="4"/>
        <v>0</v>
      </c>
      <c r="J47" s="358">
        <f t="shared" si="0"/>
        <v>12.959381044487428</v>
      </c>
    </row>
    <row r="48" spans="1:10" ht="13.5" customHeight="1">
      <c r="A48" s="193"/>
      <c r="B48" s="429" t="s">
        <v>25</v>
      </c>
      <c r="C48" s="416"/>
      <c r="D48" s="294">
        <f aca="true" t="shared" si="16" ref="D48:I48">SUM(D47)</f>
        <v>162000</v>
      </c>
      <c r="E48" s="328">
        <f t="shared" si="16"/>
        <v>162000</v>
      </c>
      <c r="F48" s="307">
        <f t="shared" si="16"/>
        <v>186120</v>
      </c>
      <c r="G48" s="166">
        <f t="shared" si="16"/>
        <v>162000</v>
      </c>
      <c r="H48" s="436">
        <f t="shared" si="2"/>
        <v>24120</v>
      </c>
      <c r="I48" s="339">
        <f t="shared" si="16"/>
        <v>0</v>
      </c>
      <c r="J48" s="389">
        <f t="shared" si="0"/>
        <v>12.959381044487428</v>
      </c>
    </row>
    <row r="49" spans="1:10" ht="25.5" customHeight="1">
      <c r="A49" s="193">
        <f>A47+1</f>
        <v>23</v>
      </c>
      <c r="B49" s="428" t="s">
        <v>321</v>
      </c>
      <c r="C49" s="414" t="s">
        <v>55</v>
      </c>
      <c r="D49" s="292">
        <v>328000</v>
      </c>
      <c r="E49" s="175">
        <v>222382</v>
      </c>
      <c r="F49" s="306">
        <v>247092</v>
      </c>
      <c r="G49" s="177">
        <f t="shared" si="1"/>
        <v>222382</v>
      </c>
      <c r="H49" s="178">
        <f t="shared" si="2"/>
        <v>24710</v>
      </c>
      <c r="I49" s="340">
        <f t="shared" si="4"/>
        <v>105618</v>
      </c>
      <c r="J49" s="358">
        <f t="shared" si="0"/>
        <v>10.000323766046655</v>
      </c>
    </row>
    <row r="50" spans="1:10" ht="13.5" customHeight="1">
      <c r="A50" s="193"/>
      <c r="B50" s="429" t="s">
        <v>25</v>
      </c>
      <c r="C50" s="416"/>
      <c r="D50" s="294">
        <f aca="true" t="shared" si="17" ref="D50:I50">SUM(D49)</f>
        <v>328000</v>
      </c>
      <c r="E50" s="328">
        <f t="shared" si="17"/>
        <v>222382</v>
      </c>
      <c r="F50" s="307">
        <f t="shared" si="17"/>
        <v>247092</v>
      </c>
      <c r="G50" s="166">
        <f t="shared" si="17"/>
        <v>222382</v>
      </c>
      <c r="H50" s="436">
        <f t="shared" si="2"/>
        <v>24710</v>
      </c>
      <c r="I50" s="339">
        <f t="shared" si="17"/>
        <v>105618</v>
      </c>
      <c r="J50" s="389">
        <f t="shared" si="0"/>
        <v>10.000323766046655</v>
      </c>
    </row>
    <row r="51" spans="1:10" ht="18.75" customHeight="1">
      <c r="A51" s="193">
        <f>A49+1</f>
        <v>24</v>
      </c>
      <c r="B51" s="428" t="s">
        <v>307</v>
      </c>
      <c r="C51" s="414" t="s">
        <v>329</v>
      </c>
      <c r="D51" s="292">
        <v>346000</v>
      </c>
      <c r="E51" s="175">
        <v>223347</v>
      </c>
      <c r="F51" s="306">
        <v>248164</v>
      </c>
      <c r="G51" s="177">
        <f t="shared" si="1"/>
        <v>223347</v>
      </c>
      <c r="H51" s="178">
        <f t="shared" si="2"/>
        <v>24817</v>
      </c>
      <c r="I51" s="340">
        <f t="shared" si="4"/>
        <v>122653</v>
      </c>
      <c r="J51" s="358">
        <f t="shared" si="0"/>
        <v>10.000241775600006</v>
      </c>
    </row>
    <row r="52" spans="1:10" ht="13.5" customHeight="1">
      <c r="A52" s="193"/>
      <c r="B52" s="289" t="s">
        <v>25</v>
      </c>
      <c r="C52" s="419"/>
      <c r="D52" s="298">
        <f>SUM(D51)</f>
        <v>346000</v>
      </c>
      <c r="E52" s="332">
        <f>SUM(E51)</f>
        <v>223347</v>
      </c>
      <c r="F52" s="314">
        <f>F51</f>
        <v>248164</v>
      </c>
      <c r="G52" s="183">
        <f t="shared" si="1"/>
        <v>223347</v>
      </c>
      <c r="H52" s="436">
        <f t="shared" si="2"/>
        <v>24817</v>
      </c>
      <c r="I52" s="344">
        <f t="shared" si="4"/>
        <v>122653</v>
      </c>
      <c r="J52" s="389">
        <f t="shared" si="0"/>
        <v>10.000241775600006</v>
      </c>
    </row>
    <row r="53" spans="1:10" ht="19.5" customHeight="1">
      <c r="A53" s="193">
        <f>A51+1</f>
        <v>25</v>
      </c>
      <c r="B53" s="428" t="s">
        <v>51</v>
      </c>
      <c r="C53" s="414" t="s">
        <v>40</v>
      </c>
      <c r="D53" s="292">
        <v>262000</v>
      </c>
      <c r="E53" s="175">
        <v>262000</v>
      </c>
      <c r="F53" s="306">
        <v>319344</v>
      </c>
      <c r="G53" s="177">
        <f t="shared" si="1"/>
        <v>262000</v>
      </c>
      <c r="H53" s="178">
        <f t="shared" si="2"/>
        <v>57344</v>
      </c>
      <c r="I53" s="340">
        <f t="shared" si="4"/>
        <v>0</v>
      </c>
      <c r="J53" s="358">
        <f t="shared" si="0"/>
        <v>17.956811463500173</v>
      </c>
    </row>
    <row r="54" spans="1:10" ht="13.5" customHeight="1">
      <c r="A54" s="281"/>
      <c r="B54" s="290" t="s">
        <v>25</v>
      </c>
      <c r="C54" s="420"/>
      <c r="D54" s="299">
        <f aca="true" t="shared" si="18" ref="D54:I54">SUM(D53)</f>
        <v>262000</v>
      </c>
      <c r="E54" s="329">
        <f t="shared" si="18"/>
        <v>262000</v>
      </c>
      <c r="F54" s="311">
        <f t="shared" si="18"/>
        <v>319344</v>
      </c>
      <c r="G54" s="171">
        <f t="shared" si="18"/>
        <v>262000</v>
      </c>
      <c r="H54" s="436">
        <f t="shared" si="2"/>
        <v>57344</v>
      </c>
      <c r="I54" s="357">
        <f t="shared" si="18"/>
        <v>0</v>
      </c>
      <c r="J54" s="389">
        <f t="shared" si="0"/>
        <v>17.956811463500173</v>
      </c>
    </row>
    <row r="55" spans="1:10" s="163" customFormat="1" ht="24" customHeight="1">
      <c r="A55" s="282"/>
      <c r="B55" s="428" t="s">
        <v>28</v>
      </c>
      <c r="C55" s="414" t="s">
        <v>55</v>
      </c>
      <c r="D55" s="292">
        <v>350000</v>
      </c>
      <c r="E55" s="175">
        <v>350000</v>
      </c>
      <c r="F55" s="308">
        <v>519659</v>
      </c>
      <c r="G55" s="177">
        <v>350000</v>
      </c>
      <c r="H55" s="178">
        <f t="shared" si="2"/>
        <v>169659</v>
      </c>
      <c r="I55" s="340">
        <f t="shared" si="4"/>
        <v>0</v>
      </c>
      <c r="J55" s="358">
        <f t="shared" si="0"/>
        <v>32.64814041515686</v>
      </c>
    </row>
    <row r="56" spans="1:11" ht="25.5" customHeight="1">
      <c r="A56" s="283">
        <f>A53+1</f>
        <v>26</v>
      </c>
      <c r="B56" s="427" t="s">
        <v>28</v>
      </c>
      <c r="C56" s="413" t="s">
        <v>361</v>
      </c>
      <c r="D56" s="296">
        <v>176000</v>
      </c>
      <c r="E56" s="330">
        <v>176000</v>
      </c>
      <c r="F56" s="312">
        <v>298336</v>
      </c>
      <c r="G56" s="178">
        <f t="shared" si="1"/>
        <v>176000</v>
      </c>
      <c r="H56" s="178">
        <f t="shared" si="2"/>
        <v>122336</v>
      </c>
      <c r="I56" s="349">
        <f t="shared" si="4"/>
        <v>0</v>
      </c>
      <c r="J56" s="358">
        <f t="shared" si="0"/>
        <v>41.00611391183095</v>
      </c>
      <c r="K56" s="209"/>
    </row>
    <row r="57" spans="1:10" ht="13.5" customHeight="1">
      <c r="A57" s="193"/>
      <c r="B57" s="429" t="s">
        <v>25</v>
      </c>
      <c r="C57" s="416"/>
      <c r="D57" s="294">
        <f aca="true" t="shared" si="19" ref="D57:I57">SUM(D55:D56)</f>
        <v>526000</v>
      </c>
      <c r="E57" s="328">
        <f t="shared" si="19"/>
        <v>526000</v>
      </c>
      <c r="F57" s="307">
        <f t="shared" si="19"/>
        <v>817995</v>
      </c>
      <c r="G57" s="166">
        <f t="shared" si="19"/>
        <v>526000</v>
      </c>
      <c r="H57" s="436">
        <f t="shared" si="2"/>
        <v>291995</v>
      </c>
      <c r="I57" s="339">
        <f t="shared" si="19"/>
        <v>0</v>
      </c>
      <c r="J57" s="389">
        <f t="shared" si="0"/>
        <v>35.696428462276664</v>
      </c>
    </row>
    <row r="58" spans="1:10" ht="25.5" customHeight="1">
      <c r="A58" s="193">
        <f>A56+1</f>
        <v>27</v>
      </c>
      <c r="B58" s="428" t="s">
        <v>341</v>
      </c>
      <c r="C58" s="414" t="s">
        <v>342</v>
      </c>
      <c r="D58" s="292">
        <v>300000</v>
      </c>
      <c r="E58" s="175">
        <v>0</v>
      </c>
      <c r="F58" s="315">
        <v>0</v>
      </c>
      <c r="G58" s="177">
        <f t="shared" si="1"/>
        <v>0</v>
      </c>
      <c r="H58" s="178">
        <f t="shared" si="2"/>
        <v>0</v>
      </c>
      <c r="I58" s="340">
        <f t="shared" si="4"/>
        <v>300000</v>
      </c>
      <c r="J58" s="359">
        <v>0</v>
      </c>
    </row>
    <row r="59" spans="1:10" ht="12.75">
      <c r="A59" s="193"/>
      <c r="B59" s="429" t="s">
        <v>25</v>
      </c>
      <c r="C59" s="416"/>
      <c r="D59" s="294">
        <f aca="true" t="shared" si="20" ref="D59:I59">SUM(D58)</f>
        <v>300000</v>
      </c>
      <c r="E59" s="328">
        <f t="shared" si="20"/>
        <v>0</v>
      </c>
      <c r="F59" s="307">
        <f t="shared" si="20"/>
        <v>0</v>
      </c>
      <c r="G59" s="166">
        <f t="shared" si="20"/>
        <v>0</v>
      </c>
      <c r="H59" s="436">
        <f t="shared" si="2"/>
        <v>0</v>
      </c>
      <c r="I59" s="339">
        <f t="shared" si="20"/>
        <v>300000</v>
      </c>
      <c r="J59" s="389">
        <v>0</v>
      </c>
    </row>
    <row r="60" spans="1:10" ht="24.75" customHeight="1">
      <c r="A60" s="193">
        <f>A58+1</f>
        <v>28</v>
      </c>
      <c r="B60" s="428" t="s">
        <v>29</v>
      </c>
      <c r="C60" s="414" t="s">
        <v>359</v>
      </c>
      <c r="D60" s="292">
        <v>260000</v>
      </c>
      <c r="E60" s="175">
        <v>259000</v>
      </c>
      <c r="F60" s="315">
        <v>328800</v>
      </c>
      <c r="G60" s="177">
        <f t="shared" si="1"/>
        <v>259000</v>
      </c>
      <c r="H60" s="178">
        <f t="shared" si="2"/>
        <v>69800</v>
      </c>
      <c r="I60" s="340">
        <f t="shared" si="4"/>
        <v>1000</v>
      </c>
      <c r="J60" s="359">
        <f t="shared" si="0"/>
        <v>21.228710462287104</v>
      </c>
    </row>
    <row r="61" spans="1:10" ht="13.5" customHeight="1">
      <c r="A61" s="193"/>
      <c r="B61" s="429" t="s">
        <v>25</v>
      </c>
      <c r="C61" s="416"/>
      <c r="D61" s="294">
        <f aca="true" t="shared" si="21" ref="D61:I61">SUM(D60)</f>
        <v>260000</v>
      </c>
      <c r="E61" s="328">
        <f t="shared" si="21"/>
        <v>259000</v>
      </c>
      <c r="F61" s="307">
        <f t="shared" si="21"/>
        <v>328800</v>
      </c>
      <c r="G61" s="166">
        <f t="shared" si="21"/>
        <v>259000</v>
      </c>
      <c r="H61" s="436">
        <f t="shared" si="2"/>
        <v>69800</v>
      </c>
      <c r="I61" s="339">
        <f t="shared" si="21"/>
        <v>1000</v>
      </c>
      <c r="J61" s="389">
        <f t="shared" si="0"/>
        <v>21.228710462287104</v>
      </c>
    </row>
    <row r="62" spans="1:11" ht="19.5" customHeight="1">
      <c r="A62" s="193">
        <f>A60+1</f>
        <v>29</v>
      </c>
      <c r="B62" s="428" t="s">
        <v>42</v>
      </c>
      <c r="C62" s="414" t="s">
        <v>40</v>
      </c>
      <c r="D62" s="292">
        <v>350000</v>
      </c>
      <c r="E62" s="175">
        <v>321000</v>
      </c>
      <c r="F62" s="315">
        <v>437913</v>
      </c>
      <c r="G62" s="177">
        <f t="shared" si="1"/>
        <v>321000</v>
      </c>
      <c r="H62" s="178">
        <f t="shared" si="2"/>
        <v>116913</v>
      </c>
      <c r="I62" s="340">
        <f t="shared" si="4"/>
        <v>29000</v>
      </c>
      <c r="J62" s="359">
        <f t="shared" si="0"/>
        <v>26.697768734885695</v>
      </c>
      <c r="K62" s="208"/>
    </row>
    <row r="63" spans="1:10" ht="12.75">
      <c r="A63" s="193"/>
      <c r="B63" s="289" t="s">
        <v>25</v>
      </c>
      <c r="C63" s="419"/>
      <c r="D63" s="300">
        <f aca="true" t="shared" si="22" ref="D63:I63">SUM(D62)</f>
        <v>350000</v>
      </c>
      <c r="E63" s="333">
        <f t="shared" si="22"/>
        <v>321000</v>
      </c>
      <c r="F63" s="316">
        <f t="shared" si="22"/>
        <v>437913</v>
      </c>
      <c r="G63" s="170">
        <f t="shared" si="22"/>
        <v>321000</v>
      </c>
      <c r="H63" s="436">
        <f t="shared" si="2"/>
        <v>116913</v>
      </c>
      <c r="I63" s="341">
        <f t="shared" si="22"/>
        <v>29000</v>
      </c>
      <c r="J63" s="389">
        <f t="shared" si="0"/>
        <v>26.697768734885695</v>
      </c>
    </row>
    <row r="64" spans="1:10" ht="38.25">
      <c r="A64" s="193">
        <v>30</v>
      </c>
      <c r="B64" s="428" t="s">
        <v>301</v>
      </c>
      <c r="C64" s="414" t="s">
        <v>336</v>
      </c>
      <c r="D64" s="292">
        <v>154000</v>
      </c>
      <c r="E64" s="175">
        <v>126000</v>
      </c>
      <c r="F64" s="317">
        <v>166442</v>
      </c>
      <c r="G64" s="184">
        <v>126000</v>
      </c>
      <c r="H64" s="178">
        <f t="shared" si="2"/>
        <v>40442</v>
      </c>
      <c r="I64" s="342">
        <f t="shared" si="4"/>
        <v>28000</v>
      </c>
      <c r="J64" s="359">
        <f t="shared" si="0"/>
        <v>24.297953641508755</v>
      </c>
    </row>
    <row r="65" spans="1:10" ht="25.5" customHeight="1">
      <c r="A65" s="193">
        <v>31</v>
      </c>
      <c r="B65" s="428" t="s">
        <v>301</v>
      </c>
      <c r="C65" s="414" t="s">
        <v>376</v>
      </c>
      <c r="D65" s="292">
        <v>255000</v>
      </c>
      <c r="E65" s="175">
        <v>146000</v>
      </c>
      <c r="F65" s="318">
        <v>171892</v>
      </c>
      <c r="G65" s="184">
        <f t="shared" si="1"/>
        <v>146000</v>
      </c>
      <c r="H65" s="178">
        <f t="shared" si="2"/>
        <v>25892</v>
      </c>
      <c r="I65" s="342">
        <f t="shared" si="4"/>
        <v>109000</v>
      </c>
      <c r="J65" s="359">
        <f t="shared" si="0"/>
        <v>15.062946501291508</v>
      </c>
    </row>
    <row r="66" spans="1:10" ht="13.5" customHeight="1">
      <c r="A66" s="193"/>
      <c r="B66" s="288" t="s">
        <v>25</v>
      </c>
      <c r="C66" s="415"/>
      <c r="D66" s="293">
        <f aca="true" t="shared" si="23" ref="D66:I66">SUM(D64:D65)</f>
        <v>409000</v>
      </c>
      <c r="E66" s="328">
        <f t="shared" si="23"/>
        <v>272000</v>
      </c>
      <c r="F66" s="307">
        <f t="shared" si="23"/>
        <v>338334</v>
      </c>
      <c r="G66" s="166">
        <f t="shared" si="23"/>
        <v>272000</v>
      </c>
      <c r="H66" s="436">
        <f t="shared" si="2"/>
        <v>66334</v>
      </c>
      <c r="I66" s="339">
        <f t="shared" si="23"/>
        <v>137000</v>
      </c>
      <c r="J66" s="389">
        <f t="shared" si="0"/>
        <v>19.6060697417345</v>
      </c>
    </row>
    <row r="67" spans="1:10" ht="19.5" customHeight="1">
      <c r="A67" s="284">
        <v>32</v>
      </c>
      <c r="B67" s="428" t="s">
        <v>300</v>
      </c>
      <c r="C67" s="414" t="s">
        <v>337</v>
      </c>
      <c r="D67" s="292">
        <v>279000</v>
      </c>
      <c r="E67" s="175">
        <v>261000</v>
      </c>
      <c r="F67" s="318">
        <v>290365</v>
      </c>
      <c r="G67" s="184">
        <f t="shared" si="1"/>
        <v>261000</v>
      </c>
      <c r="H67" s="178">
        <f t="shared" si="2"/>
        <v>29365</v>
      </c>
      <c r="I67" s="342">
        <f t="shared" si="4"/>
        <v>18000</v>
      </c>
      <c r="J67" s="359">
        <f t="shared" si="0"/>
        <v>10.113133469943003</v>
      </c>
    </row>
    <row r="68" spans="1:10" ht="13.5" customHeight="1">
      <c r="A68" s="284"/>
      <c r="B68" s="429" t="s">
        <v>25</v>
      </c>
      <c r="C68" s="416"/>
      <c r="D68" s="294">
        <f>SUM(D67:D67)</f>
        <v>279000</v>
      </c>
      <c r="E68" s="328">
        <f>SUM(E67)</f>
        <v>261000</v>
      </c>
      <c r="F68" s="307">
        <f>SUM(F67)</f>
        <v>290365</v>
      </c>
      <c r="G68" s="166">
        <f>SUM(G67)</f>
        <v>261000</v>
      </c>
      <c r="H68" s="436">
        <f t="shared" si="2"/>
        <v>29365</v>
      </c>
      <c r="I68" s="339">
        <f>SUM(I67)</f>
        <v>18000</v>
      </c>
      <c r="J68" s="389">
        <f t="shared" si="0"/>
        <v>10.113133469943003</v>
      </c>
    </row>
    <row r="69" spans="1:10" ht="25.5" customHeight="1">
      <c r="A69" s="284">
        <v>33</v>
      </c>
      <c r="B69" s="428" t="s">
        <v>305</v>
      </c>
      <c r="C69" s="414" t="s">
        <v>327</v>
      </c>
      <c r="D69" s="292">
        <v>350000</v>
      </c>
      <c r="E69" s="175">
        <v>350000</v>
      </c>
      <c r="F69" s="319">
        <v>813960</v>
      </c>
      <c r="G69" s="184">
        <f t="shared" si="1"/>
        <v>350000</v>
      </c>
      <c r="H69" s="178">
        <f t="shared" si="2"/>
        <v>463960</v>
      </c>
      <c r="I69" s="342">
        <f t="shared" si="4"/>
        <v>0</v>
      </c>
      <c r="J69" s="359">
        <f t="shared" si="0"/>
        <v>57.000343997248024</v>
      </c>
    </row>
    <row r="70" spans="1:10" ht="13.5" customHeight="1">
      <c r="A70" s="284"/>
      <c r="B70" s="429" t="s">
        <v>25</v>
      </c>
      <c r="C70" s="416"/>
      <c r="D70" s="294">
        <f aca="true" t="shared" si="24" ref="D70:I70">SUM(D69)</f>
        <v>350000</v>
      </c>
      <c r="E70" s="328">
        <f t="shared" si="24"/>
        <v>350000</v>
      </c>
      <c r="F70" s="307">
        <f t="shared" si="24"/>
        <v>813960</v>
      </c>
      <c r="G70" s="166">
        <f t="shared" si="24"/>
        <v>350000</v>
      </c>
      <c r="H70" s="436">
        <f t="shared" si="2"/>
        <v>463960</v>
      </c>
      <c r="I70" s="339">
        <f t="shared" si="24"/>
        <v>0</v>
      </c>
      <c r="J70" s="389">
        <f aca="true" t="shared" si="25" ref="J70:J107">H70/F70*100</f>
        <v>57.000343997248024</v>
      </c>
    </row>
    <row r="71" spans="1:10" ht="24" customHeight="1">
      <c r="A71" s="284">
        <f>A69+1</f>
        <v>34</v>
      </c>
      <c r="B71" s="428" t="s">
        <v>326</v>
      </c>
      <c r="C71" s="414" t="s">
        <v>362</v>
      </c>
      <c r="D71" s="292">
        <v>300000</v>
      </c>
      <c r="E71" s="175">
        <v>297000</v>
      </c>
      <c r="F71" s="315">
        <v>344677</v>
      </c>
      <c r="G71" s="177">
        <f t="shared" si="1"/>
        <v>297000</v>
      </c>
      <c r="H71" s="178">
        <f aca="true" t="shared" si="26" ref="H71:H131">F71-G71</f>
        <v>47677</v>
      </c>
      <c r="I71" s="340">
        <f aca="true" t="shared" si="27" ref="I71:I130">D71-E71</f>
        <v>3000</v>
      </c>
      <c r="J71" s="359">
        <f t="shared" si="25"/>
        <v>13.832370596239377</v>
      </c>
    </row>
    <row r="72" spans="1:10" ht="13.5" customHeight="1">
      <c r="A72" s="284"/>
      <c r="B72" s="429" t="s">
        <v>25</v>
      </c>
      <c r="C72" s="416"/>
      <c r="D72" s="294">
        <f aca="true" t="shared" si="28" ref="D72:I72">SUM(D71)</f>
        <v>300000</v>
      </c>
      <c r="E72" s="328">
        <f t="shared" si="28"/>
        <v>297000</v>
      </c>
      <c r="F72" s="307">
        <f t="shared" si="28"/>
        <v>344677</v>
      </c>
      <c r="G72" s="166">
        <f t="shared" si="28"/>
        <v>297000</v>
      </c>
      <c r="H72" s="436">
        <f t="shared" si="26"/>
        <v>47677</v>
      </c>
      <c r="I72" s="339">
        <f t="shared" si="28"/>
        <v>3000</v>
      </c>
      <c r="J72" s="389">
        <f t="shared" si="25"/>
        <v>13.832370596239377</v>
      </c>
    </row>
    <row r="73" spans="1:10" ht="13.5" customHeight="1">
      <c r="A73" s="284"/>
      <c r="B73" s="291" t="s">
        <v>383</v>
      </c>
      <c r="C73" s="414" t="s">
        <v>53</v>
      </c>
      <c r="D73" s="301">
        <v>367000</v>
      </c>
      <c r="E73" s="334">
        <v>367000</v>
      </c>
      <c r="F73" s="320">
        <v>1165964</v>
      </c>
      <c r="G73" s="169">
        <v>367000</v>
      </c>
      <c r="H73" s="178">
        <f t="shared" si="26"/>
        <v>798964</v>
      </c>
      <c r="I73" s="340">
        <f t="shared" si="27"/>
        <v>0</v>
      </c>
      <c r="J73" s="359">
        <f t="shared" si="25"/>
        <v>68.52389953720697</v>
      </c>
    </row>
    <row r="74" spans="1:10" ht="13.5" customHeight="1">
      <c r="A74" s="284"/>
      <c r="B74" s="429" t="s">
        <v>25</v>
      </c>
      <c r="C74" s="416"/>
      <c r="D74" s="294">
        <f aca="true" t="shared" si="29" ref="D74:I74">SUM(D73)</f>
        <v>367000</v>
      </c>
      <c r="E74" s="335">
        <f t="shared" si="29"/>
        <v>367000</v>
      </c>
      <c r="F74" s="310">
        <f t="shared" si="29"/>
        <v>1165964</v>
      </c>
      <c r="G74" s="167">
        <f t="shared" si="29"/>
        <v>367000</v>
      </c>
      <c r="H74" s="436">
        <f t="shared" si="26"/>
        <v>798964</v>
      </c>
      <c r="I74" s="343">
        <f t="shared" si="29"/>
        <v>0</v>
      </c>
      <c r="J74" s="389">
        <f t="shared" si="25"/>
        <v>68.52389953720697</v>
      </c>
    </row>
    <row r="75" spans="1:10" ht="25.5" customHeight="1">
      <c r="A75" s="284">
        <f>A71+1</f>
        <v>35</v>
      </c>
      <c r="B75" s="428" t="s">
        <v>52</v>
      </c>
      <c r="C75" s="414" t="s">
        <v>354</v>
      </c>
      <c r="D75" s="292">
        <v>640000</v>
      </c>
      <c r="E75" s="175">
        <v>640000</v>
      </c>
      <c r="F75" s="315">
        <v>799992</v>
      </c>
      <c r="G75" s="177">
        <f t="shared" si="1"/>
        <v>640000</v>
      </c>
      <c r="H75" s="178">
        <f t="shared" si="26"/>
        <v>159992</v>
      </c>
      <c r="I75" s="340">
        <f t="shared" si="27"/>
        <v>0</v>
      </c>
      <c r="J75" s="359">
        <f t="shared" si="25"/>
        <v>19.99919999199992</v>
      </c>
    </row>
    <row r="76" spans="1:10" ht="13.5" customHeight="1">
      <c r="A76" s="284"/>
      <c r="B76" s="429" t="s">
        <v>25</v>
      </c>
      <c r="C76" s="416"/>
      <c r="D76" s="294">
        <f aca="true" t="shared" si="30" ref="D76:I76">SUM(D75)</f>
        <v>640000</v>
      </c>
      <c r="E76" s="328">
        <f t="shared" si="30"/>
        <v>640000</v>
      </c>
      <c r="F76" s="307">
        <f t="shared" si="30"/>
        <v>799992</v>
      </c>
      <c r="G76" s="166">
        <f t="shared" si="30"/>
        <v>640000</v>
      </c>
      <c r="H76" s="436">
        <f t="shared" si="26"/>
        <v>159992</v>
      </c>
      <c r="I76" s="339">
        <f t="shared" si="30"/>
        <v>0</v>
      </c>
      <c r="J76" s="389">
        <f t="shared" si="25"/>
        <v>19.99919999199992</v>
      </c>
    </row>
    <row r="77" spans="1:10" ht="23.25" customHeight="1">
      <c r="A77" s="193">
        <f>A75+1</f>
        <v>36</v>
      </c>
      <c r="B77" s="428" t="s">
        <v>322</v>
      </c>
      <c r="C77" s="414" t="s">
        <v>356</v>
      </c>
      <c r="D77" s="292">
        <v>897000</v>
      </c>
      <c r="E77" s="175">
        <v>848000</v>
      </c>
      <c r="F77" s="315">
        <v>942959</v>
      </c>
      <c r="G77" s="177">
        <f aca="true" t="shared" si="31" ref="G77:G130">E77</f>
        <v>848000</v>
      </c>
      <c r="H77" s="178">
        <f t="shared" si="26"/>
        <v>94959</v>
      </c>
      <c r="I77" s="340">
        <f t="shared" si="27"/>
        <v>49000</v>
      </c>
      <c r="J77" s="359">
        <f t="shared" si="25"/>
        <v>10.07032119105921</v>
      </c>
    </row>
    <row r="78" spans="1:10" ht="13.5" customHeight="1">
      <c r="A78" s="193"/>
      <c r="B78" s="429" t="s">
        <v>25</v>
      </c>
      <c r="C78" s="416"/>
      <c r="D78" s="294">
        <f aca="true" t="shared" si="32" ref="D78:I78">SUM(D77)</f>
        <v>897000</v>
      </c>
      <c r="E78" s="328">
        <f t="shared" si="32"/>
        <v>848000</v>
      </c>
      <c r="F78" s="307">
        <f t="shared" si="32"/>
        <v>942959</v>
      </c>
      <c r="G78" s="166">
        <f t="shared" si="32"/>
        <v>848000</v>
      </c>
      <c r="H78" s="436">
        <f t="shared" si="26"/>
        <v>94959</v>
      </c>
      <c r="I78" s="339">
        <f t="shared" si="32"/>
        <v>49000</v>
      </c>
      <c r="J78" s="389">
        <f t="shared" si="25"/>
        <v>10.07032119105921</v>
      </c>
    </row>
    <row r="79" spans="1:10" ht="19.5" customHeight="1">
      <c r="A79" s="193">
        <v>37</v>
      </c>
      <c r="B79" s="428" t="s">
        <v>312</v>
      </c>
      <c r="C79" s="414" t="s">
        <v>38</v>
      </c>
      <c r="D79" s="292">
        <v>350000</v>
      </c>
      <c r="E79" s="175">
        <v>348000</v>
      </c>
      <c r="F79" s="315">
        <v>386712</v>
      </c>
      <c r="G79" s="177">
        <f t="shared" si="31"/>
        <v>348000</v>
      </c>
      <c r="H79" s="178">
        <f t="shared" si="26"/>
        <v>38712</v>
      </c>
      <c r="I79" s="340">
        <f t="shared" si="27"/>
        <v>2000</v>
      </c>
      <c r="J79" s="359">
        <f t="shared" si="25"/>
        <v>10.010550487184261</v>
      </c>
    </row>
    <row r="80" spans="1:10" ht="13.5" customHeight="1">
      <c r="A80" s="193"/>
      <c r="B80" s="429" t="s">
        <v>25</v>
      </c>
      <c r="C80" s="416"/>
      <c r="D80" s="294">
        <f aca="true" t="shared" si="33" ref="D80:I80">SUM(D79)</f>
        <v>350000</v>
      </c>
      <c r="E80" s="328">
        <f t="shared" si="33"/>
        <v>348000</v>
      </c>
      <c r="F80" s="307">
        <f t="shared" si="33"/>
        <v>386712</v>
      </c>
      <c r="G80" s="307">
        <f t="shared" si="33"/>
        <v>348000</v>
      </c>
      <c r="H80" s="436">
        <f t="shared" si="26"/>
        <v>38712</v>
      </c>
      <c r="I80" s="343">
        <f t="shared" si="33"/>
        <v>2000</v>
      </c>
      <c r="J80" s="389">
        <f t="shared" si="25"/>
        <v>10.010550487184261</v>
      </c>
    </row>
    <row r="81" spans="1:10" ht="19.5" customHeight="1">
      <c r="A81" s="193">
        <v>39</v>
      </c>
      <c r="B81" s="428" t="s">
        <v>298</v>
      </c>
      <c r="C81" s="414" t="s">
        <v>350</v>
      </c>
      <c r="D81" s="292">
        <v>291000</v>
      </c>
      <c r="E81" s="175">
        <v>291000</v>
      </c>
      <c r="F81" s="315">
        <v>341000</v>
      </c>
      <c r="G81" s="177">
        <f t="shared" si="31"/>
        <v>291000</v>
      </c>
      <c r="H81" s="178">
        <f t="shared" si="26"/>
        <v>50000</v>
      </c>
      <c r="I81" s="340">
        <f t="shared" si="27"/>
        <v>0</v>
      </c>
      <c r="J81" s="359">
        <f t="shared" si="25"/>
        <v>14.66275659824047</v>
      </c>
    </row>
    <row r="82" spans="1:10" ht="13.5" customHeight="1">
      <c r="A82" s="193"/>
      <c r="B82" s="429" t="s">
        <v>25</v>
      </c>
      <c r="C82" s="416"/>
      <c r="D82" s="294">
        <f>SUM(D81:D81)</f>
        <v>291000</v>
      </c>
      <c r="E82" s="328">
        <f>SUM(E81)</f>
        <v>291000</v>
      </c>
      <c r="F82" s="310">
        <f>F81</f>
        <v>341000</v>
      </c>
      <c r="G82" s="310">
        <f>G81</f>
        <v>291000</v>
      </c>
      <c r="H82" s="436">
        <f t="shared" si="26"/>
        <v>50000</v>
      </c>
      <c r="I82" s="310">
        <f>I81</f>
        <v>0</v>
      </c>
      <c r="J82" s="389">
        <f t="shared" si="25"/>
        <v>14.66275659824047</v>
      </c>
    </row>
    <row r="83" spans="1:10" ht="25.5" customHeight="1">
      <c r="A83" s="193">
        <f>A81+1</f>
        <v>40</v>
      </c>
      <c r="B83" s="428" t="s">
        <v>370</v>
      </c>
      <c r="C83" s="414" t="s">
        <v>371</v>
      </c>
      <c r="D83" s="292">
        <v>300000</v>
      </c>
      <c r="E83" s="175">
        <v>197000</v>
      </c>
      <c r="F83" s="306">
        <v>880572</v>
      </c>
      <c r="G83" s="177">
        <f t="shared" si="31"/>
        <v>197000</v>
      </c>
      <c r="H83" s="178">
        <f t="shared" si="26"/>
        <v>683572</v>
      </c>
      <c r="I83" s="340">
        <f t="shared" si="27"/>
        <v>103000</v>
      </c>
      <c r="J83" s="359">
        <f t="shared" si="25"/>
        <v>77.62817804790522</v>
      </c>
    </row>
    <row r="84" spans="1:10" ht="13.5" customHeight="1">
      <c r="A84" s="193"/>
      <c r="B84" s="429" t="s">
        <v>25</v>
      </c>
      <c r="C84" s="416"/>
      <c r="D84" s="294">
        <f aca="true" t="shared" si="34" ref="D84:I84">SUM(D83)</f>
        <v>300000</v>
      </c>
      <c r="E84" s="328">
        <f t="shared" si="34"/>
        <v>197000</v>
      </c>
      <c r="F84" s="307">
        <f t="shared" si="34"/>
        <v>880572</v>
      </c>
      <c r="G84" s="166">
        <f t="shared" si="34"/>
        <v>197000</v>
      </c>
      <c r="H84" s="436">
        <f t="shared" si="26"/>
        <v>683572</v>
      </c>
      <c r="I84" s="339">
        <f t="shared" si="34"/>
        <v>103000</v>
      </c>
      <c r="J84" s="389">
        <f t="shared" si="25"/>
        <v>77.62817804790522</v>
      </c>
    </row>
    <row r="85" spans="1:10" ht="25.5" customHeight="1" thickBot="1">
      <c r="A85" s="193">
        <f>A83+1</f>
        <v>41</v>
      </c>
      <c r="B85" s="431" t="s">
        <v>317</v>
      </c>
      <c r="C85" s="418" t="s">
        <v>351</v>
      </c>
      <c r="D85" s="297">
        <v>1000000</v>
      </c>
      <c r="E85" s="331">
        <v>737000</v>
      </c>
      <c r="F85" s="321">
        <v>3237227</v>
      </c>
      <c r="G85" s="196">
        <f t="shared" si="31"/>
        <v>737000</v>
      </c>
      <c r="H85" s="178">
        <f t="shared" si="26"/>
        <v>2500227</v>
      </c>
      <c r="I85" s="345">
        <f t="shared" si="27"/>
        <v>263000</v>
      </c>
      <c r="J85" s="359">
        <f t="shared" si="25"/>
        <v>77.23360147434826</v>
      </c>
    </row>
    <row r="86" spans="1:10" ht="13.5" customHeight="1" thickBot="1">
      <c r="A86" s="193"/>
      <c r="B86" s="432" t="s">
        <v>25</v>
      </c>
      <c r="C86" s="421"/>
      <c r="D86" s="302">
        <f aca="true" t="shared" si="35" ref="D86:I86">SUM(D85)</f>
        <v>1000000</v>
      </c>
      <c r="E86" s="336">
        <f t="shared" si="35"/>
        <v>737000</v>
      </c>
      <c r="F86" s="322">
        <f t="shared" si="35"/>
        <v>3237227</v>
      </c>
      <c r="G86" s="195">
        <f t="shared" si="35"/>
        <v>737000</v>
      </c>
      <c r="H86" s="436">
        <f t="shared" si="26"/>
        <v>2500227</v>
      </c>
      <c r="I86" s="346">
        <f t="shared" si="35"/>
        <v>263000</v>
      </c>
      <c r="J86" s="389">
        <f t="shared" si="25"/>
        <v>77.23360147434826</v>
      </c>
    </row>
    <row r="87" spans="1:10" ht="25.5" customHeight="1" thickBot="1">
      <c r="A87" s="193">
        <f>A85+1</f>
        <v>42</v>
      </c>
      <c r="B87" s="433" t="s">
        <v>54</v>
      </c>
      <c r="C87" s="422" t="s">
        <v>40</v>
      </c>
      <c r="D87" s="286">
        <v>167000</v>
      </c>
      <c r="E87" s="174">
        <v>167000</v>
      </c>
      <c r="F87" s="323">
        <v>210763</v>
      </c>
      <c r="G87" s="197">
        <f t="shared" si="31"/>
        <v>167000</v>
      </c>
      <c r="H87" s="178">
        <f t="shared" si="26"/>
        <v>43763</v>
      </c>
      <c r="I87" s="347">
        <f t="shared" si="27"/>
        <v>0</v>
      </c>
      <c r="J87" s="359">
        <f t="shared" si="25"/>
        <v>20.764080981956035</v>
      </c>
    </row>
    <row r="88" spans="1:10" ht="13.5" customHeight="1" thickBot="1">
      <c r="A88" s="193"/>
      <c r="B88" s="432" t="s">
        <v>25</v>
      </c>
      <c r="C88" s="421"/>
      <c r="D88" s="302">
        <f aca="true" t="shared" si="36" ref="D88:I88">SUM(D87)</f>
        <v>167000</v>
      </c>
      <c r="E88" s="336">
        <f t="shared" si="36"/>
        <v>167000</v>
      </c>
      <c r="F88" s="322">
        <f t="shared" si="36"/>
        <v>210763</v>
      </c>
      <c r="G88" s="195">
        <f t="shared" si="36"/>
        <v>167000</v>
      </c>
      <c r="H88" s="436">
        <f t="shared" si="26"/>
        <v>43763</v>
      </c>
      <c r="I88" s="346">
        <f t="shared" si="36"/>
        <v>0</v>
      </c>
      <c r="J88" s="389">
        <f t="shared" si="25"/>
        <v>20.764080981956035</v>
      </c>
    </row>
    <row r="89" spans="1:10" ht="25.5" customHeight="1" thickBot="1">
      <c r="A89" s="193">
        <f>A87+1</f>
        <v>43</v>
      </c>
      <c r="B89" s="434" t="s">
        <v>43</v>
      </c>
      <c r="C89" s="423" t="s">
        <v>338</v>
      </c>
      <c r="D89" s="303">
        <v>223000</v>
      </c>
      <c r="E89" s="173">
        <v>204000</v>
      </c>
      <c r="F89" s="324">
        <v>241785.6</v>
      </c>
      <c r="G89" s="194">
        <f t="shared" si="31"/>
        <v>204000</v>
      </c>
      <c r="H89" s="178">
        <f t="shared" si="26"/>
        <v>37785.600000000006</v>
      </c>
      <c r="I89" s="348">
        <f t="shared" si="27"/>
        <v>19000</v>
      </c>
      <c r="J89" s="359">
        <f t="shared" si="25"/>
        <v>15.62772969109823</v>
      </c>
    </row>
    <row r="90" spans="1:10" ht="13.5" customHeight="1" thickBot="1">
      <c r="A90" s="193"/>
      <c r="B90" s="432" t="s">
        <v>25</v>
      </c>
      <c r="C90" s="421"/>
      <c r="D90" s="302">
        <f aca="true" t="shared" si="37" ref="D90:I90">SUM(D89)</f>
        <v>223000</v>
      </c>
      <c r="E90" s="336">
        <f t="shared" si="37"/>
        <v>204000</v>
      </c>
      <c r="F90" s="322">
        <f t="shared" si="37"/>
        <v>241785.6</v>
      </c>
      <c r="G90" s="195">
        <f t="shared" si="37"/>
        <v>204000</v>
      </c>
      <c r="H90" s="436">
        <f t="shared" si="26"/>
        <v>37785.600000000006</v>
      </c>
      <c r="I90" s="346">
        <f t="shared" si="37"/>
        <v>19000</v>
      </c>
      <c r="J90" s="389">
        <f t="shared" si="25"/>
        <v>15.62772969109823</v>
      </c>
    </row>
    <row r="91" spans="1:10" ht="25.5" customHeight="1">
      <c r="A91" s="193">
        <f>A89+1</f>
        <v>44</v>
      </c>
      <c r="B91" s="427" t="s">
        <v>56</v>
      </c>
      <c r="C91" s="413" t="s">
        <v>363</v>
      </c>
      <c r="D91" s="286">
        <v>350000</v>
      </c>
      <c r="E91" s="174">
        <v>350000</v>
      </c>
      <c r="F91" s="325">
        <v>459888</v>
      </c>
      <c r="G91" s="178">
        <f t="shared" si="31"/>
        <v>350000</v>
      </c>
      <c r="H91" s="178">
        <f t="shared" si="26"/>
        <v>109888</v>
      </c>
      <c r="I91" s="349">
        <f t="shared" si="27"/>
        <v>0</v>
      </c>
      <c r="J91" s="359">
        <f t="shared" si="25"/>
        <v>23.894513446752253</v>
      </c>
    </row>
    <row r="92" spans="1:10" ht="13.5" customHeight="1">
      <c r="A92" s="193"/>
      <c r="B92" s="429" t="s">
        <v>25</v>
      </c>
      <c r="C92" s="416"/>
      <c r="D92" s="294">
        <f aca="true" t="shared" si="38" ref="D92:I92">SUM(D91)</f>
        <v>350000</v>
      </c>
      <c r="E92" s="328">
        <f t="shared" si="38"/>
        <v>350000</v>
      </c>
      <c r="F92" s="307">
        <f t="shared" si="38"/>
        <v>459888</v>
      </c>
      <c r="G92" s="166">
        <f t="shared" si="38"/>
        <v>350000</v>
      </c>
      <c r="H92" s="436">
        <f t="shared" si="26"/>
        <v>109888</v>
      </c>
      <c r="I92" s="339">
        <f t="shared" si="38"/>
        <v>0</v>
      </c>
      <c r="J92" s="389">
        <f t="shared" si="25"/>
        <v>23.894513446752253</v>
      </c>
    </row>
    <row r="93" spans="1:10" ht="25.5" customHeight="1">
      <c r="A93" s="193">
        <f>A91+1</f>
        <v>45</v>
      </c>
      <c r="B93" s="428" t="s">
        <v>30</v>
      </c>
      <c r="C93" s="414" t="s">
        <v>349</v>
      </c>
      <c r="D93" s="286">
        <v>300000</v>
      </c>
      <c r="E93" s="174">
        <v>300000</v>
      </c>
      <c r="F93" s="306">
        <v>480607</v>
      </c>
      <c r="G93" s="177">
        <f t="shared" si="31"/>
        <v>300000</v>
      </c>
      <c r="H93" s="178">
        <f t="shared" si="26"/>
        <v>180607</v>
      </c>
      <c r="I93" s="340">
        <f t="shared" si="27"/>
        <v>0</v>
      </c>
      <c r="J93" s="359">
        <f t="shared" si="25"/>
        <v>37.57893663637858</v>
      </c>
    </row>
    <row r="94" spans="1:10" ht="13.5" customHeight="1">
      <c r="A94" s="193"/>
      <c r="B94" s="429" t="s">
        <v>25</v>
      </c>
      <c r="C94" s="416"/>
      <c r="D94" s="294">
        <f aca="true" t="shared" si="39" ref="D94:I94">SUM(D93)</f>
        <v>300000</v>
      </c>
      <c r="E94" s="328">
        <f t="shared" si="39"/>
        <v>300000</v>
      </c>
      <c r="F94" s="307">
        <f t="shared" si="39"/>
        <v>480607</v>
      </c>
      <c r="G94" s="166">
        <f t="shared" si="39"/>
        <v>300000</v>
      </c>
      <c r="H94" s="436">
        <f t="shared" si="26"/>
        <v>180607</v>
      </c>
      <c r="I94" s="339">
        <f t="shared" si="39"/>
        <v>0</v>
      </c>
      <c r="J94" s="389">
        <f t="shared" si="25"/>
        <v>37.57893663637858</v>
      </c>
    </row>
    <row r="95" spans="1:10" ht="19.5" customHeight="1">
      <c r="A95" s="193">
        <f>A93+1</f>
        <v>46</v>
      </c>
      <c r="B95" s="428" t="s">
        <v>57</v>
      </c>
      <c r="C95" s="414" t="s">
        <v>333</v>
      </c>
      <c r="D95" s="292">
        <v>324000</v>
      </c>
      <c r="E95" s="175">
        <v>324000</v>
      </c>
      <c r="F95" s="306">
        <v>384455</v>
      </c>
      <c r="G95" s="177">
        <f t="shared" si="31"/>
        <v>324000</v>
      </c>
      <c r="H95" s="178">
        <f t="shared" si="26"/>
        <v>60455</v>
      </c>
      <c r="I95" s="340">
        <f t="shared" si="27"/>
        <v>0</v>
      </c>
      <c r="J95" s="359">
        <f t="shared" si="25"/>
        <v>15.724857265479706</v>
      </c>
    </row>
    <row r="96" spans="1:10" ht="13.5" customHeight="1">
      <c r="A96" s="193"/>
      <c r="B96" s="429" t="s">
        <v>25</v>
      </c>
      <c r="C96" s="416"/>
      <c r="D96" s="294">
        <f aca="true" t="shared" si="40" ref="D96:I96">SUM(D95)</f>
        <v>324000</v>
      </c>
      <c r="E96" s="328">
        <f t="shared" si="40"/>
        <v>324000</v>
      </c>
      <c r="F96" s="307">
        <f t="shared" si="40"/>
        <v>384455</v>
      </c>
      <c r="G96" s="166">
        <f t="shared" si="40"/>
        <v>324000</v>
      </c>
      <c r="H96" s="436">
        <f t="shared" si="26"/>
        <v>60455</v>
      </c>
      <c r="I96" s="339">
        <f t="shared" si="40"/>
        <v>0</v>
      </c>
      <c r="J96" s="389">
        <f t="shared" si="25"/>
        <v>15.724857265479706</v>
      </c>
    </row>
    <row r="97" spans="1:10" ht="19.5" customHeight="1">
      <c r="A97" s="193">
        <f>A95+1</f>
        <v>47</v>
      </c>
      <c r="B97" s="428" t="s">
        <v>313</v>
      </c>
      <c r="C97" s="414" t="s">
        <v>343</v>
      </c>
      <c r="D97" s="292">
        <v>247000</v>
      </c>
      <c r="E97" s="175">
        <v>118000</v>
      </c>
      <c r="F97" s="306">
        <v>131900</v>
      </c>
      <c r="G97" s="177">
        <f t="shared" si="31"/>
        <v>118000</v>
      </c>
      <c r="H97" s="178">
        <f t="shared" si="26"/>
        <v>13900</v>
      </c>
      <c r="I97" s="340">
        <f t="shared" si="27"/>
        <v>129000</v>
      </c>
      <c r="J97" s="359">
        <f t="shared" si="25"/>
        <v>10.538286580742987</v>
      </c>
    </row>
    <row r="98" spans="1:10" ht="13.5" customHeight="1">
      <c r="A98" s="193"/>
      <c r="B98" s="429" t="s">
        <v>25</v>
      </c>
      <c r="C98" s="416"/>
      <c r="D98" s="294">
        <f aca="true" t="shared" si="41" ref="D98:I98">SUM(D97)</f>
        <v>247000</v>
      </c>
      <c r="E98" s="328">
        <f t="shared" si="41"/>
        <v>118000</v>
      </c>
      <c r="F98" s="307">
        <f t="shared" si="41"/>
        <v>131900</v>
      </c>
      <c r="G98" s="166">
        <f t="shared" si="41"/>
        <v>118000</v>
      </c>
      <c r="H98" s="436">
        <f t="shared" si="26"/>
        <v>13900</v>
      </c>
      <c r="I98" s="339">
        <f t="shared" si="41"/>
        <v>129000</v>
      </c>
      <c r="J98" s="389">
        <f t="shared" si="25"/>
        <v>10.538286580742987</v>
      </c>
    </row>
    <row r="99" spans="1:10" ht="27" customHeight="1">
      <c r="A99" s="193">
        <f>A97+1</f>
        <v>48</v>
      </c>
      <c r="B99" s="428" t="s">
        <v>31</v>
      </c>
      <c r="C99" s="414" t="s">
        <v>365</v>
      </c>
      <c r="D99" s="292">
        <v>350000</v>
      </c>
      <c r="E99" s="175">
        <v>335000</v>
      </c>
      <c r="F99" s="306">
        <v>372683</v>
      </c>
      <c r="G99" s="177">
        <f t="shared" si="31"/>
        <v>335000</v>
      </c>
      <c r="H99" s="178">
        <f t="shared" si="26"/>
        <v>37683</v>
      </c>
      <c r="I99" s="340">
        <f>D99-E99</f>
        <v>15000</v>
      </c>
      <c r="J99" s="359">
        <f t="shared" si="25"/>
        <v>10.111274192812658</v>
      </c>
    </row>
    <row r="100" spans="1:10" ht="13.5" customHeight="1" hidden="1" thickBot="1">
      <c r="A100" s="193"/>
      <c r="B100" s="428" t="s">
        <v>31</v>
      </c>
      <c r="C100" s="414" t="s">
        <v>382</v>
      </c>
      <c r="D100" s="292">
        <v>180000</v>
      </c>
      <c r="E100" s="175">
        <v>173000</v>
      </c>
      <c r="F100" s="310"/>
      <c r="G100" s="165">
        <f t="shared" si="31"/>
        <v>173000</v>
      </c>
      <c r="H100" s="178">
        <f t="shared" si="26"/>
        <v>-173000</v>
      </c>
      <c r="I100" s="350">
        <f t="shared" si="27"/>
        <v>7000</v>
      </c>
      <c r="J100" s="359" t="e">
        <f t="shared" si="25"/>
        <v>#DIV/0!</v>
      </c>
    </row>
    <row r="101" spans="1:10" ht="29.25" customHeight="1">
      <c r="A101" s="193">
        <f>A99+1</f>
        <v>49</v>
      </c>
      <c r="B101" s="428" t="s">
        <v>31</v>
      </c>
      <c r="C101" s="414" t="s">
        <v>382</v>
      </c>
      <c r="D101" s="292">
        <v>180000</v>
      </c>
      <c r="E101" s="175">
        <v>173000</v>
      </c>
      <c r="F101" s="306">
        <v>193128</v>
      </c>
      <c r="G101" s="177">
        <f t="shared" si="31"/>
        <v>173000</v>
      </c>
      <c r="H101" s="178">
        <f t="shared" si="26"/>
        <v>20128</v>
      </c>
      <c r="I101" s="340">
        <f t="shared" si="27"/>
        <v>7000</v>
      </c>
      <c r="J101" s="359">
        <f t="shared" si="25"/>
        <v>10.42210347541527</v>
      </c>
    </row>
    <row r="102" spans="1:10" ht="13.5" customHeight="1">
      <c r="A102" s="193"/>
      <c r="B102" s="429" t="s">
        <v>25</v>
      </c>
      <c r="C102" s="416"/>
      <c r="D102" s="294">
        <f aca="true" t="shared" si="42" ref="D102:I102">D101+D99</f>
        <v>530000</v>
      </c>
      <c r="E102" s="294">
        <f t="shared" si="42"/>
        <v>508000</v>
      </c>
      <c r="F102" s="294">
        <f t="shared" si="42"/>
        <v>565811</v>
      </c>
      <c r="G102" s="294">
        <f t="shared" si="42"/>
        <v>508000</v>
      </c>
      <c r="H102" s="436">
        <f t="shared" si="26"/>
        <v>57811</v>
      </c>
      <c r="I102" s="294">
        <f t="shared" si="42"/>
        <v>22000</v>
      </c>
      <c r="J102" s="389">
        <f t="shared" si="25"/>
        <v>10.217369404271038</v>
      </c>
    </row>
    <row r="103" spans="1:10" s="1" customFormat="1" ht="16.5" customHeight="1">
      <c r="A103" s="193">
        <v>50</v>
      </c>
      <c r="B103" s="428" t="s">
        <v>32</v>
      </c>
      <c r="C103" s="414" t="s">
        <v>58</v>
      </c>
      <c r="D103" s="292">
        <v>180000</v>
      </c>
      <c r="E103" s="175">
        <v>180000</v>
      </c>
      <c r="F103" s="309">
        <v>210226</v>
      </c>
      <c r="G103" s="184">
        <v>180000</v>
      </c>
      <c r="H103" s="178">
        <f t="shared" si="26"/>
        <v>30226</v>
      </c>
      <c r="I103" s="340">
        <f t="shared" si="27"/>
        <v>0</v>
      </c>
      <c r="J103" s="359">
        <f t="shared" si="25"/>
        <v>14.3778600173147</v>
      </c>
    </row>
    <row r="104" spans="1:10" ht="25.5" customHeight="1">
      <c r="A104" s="193">
        <v>51</v>
      </c>
      <c r="B104" s="428" t="s">
        <v>32</v>
      </c>
      <c r="C104" s="414" t="s">
        <v>378</v>
      </c>
      <c r="D104" s="292">
        <v>350000</v>
      </c>
      <c r="E104" s="175">
        <v>350000</v>
      </c>
      <c r="F104" s="306">
        <v>440083.5</v>
      </c>
      <c r="G104" s="177">
        <f t="shared" si="31"/>
        <v>350000</v>
      </c>
      <c r="H104" s="178">
        <f t="shared" si="26"/>
        <v>90083.5</v>
      </c>
      <c r="I104" s="340">
        <f t="shared" si="27"/>
        <v>0</v>
      </c>
      <c r="J104" s="359">
        <f t="shared" si="25"/>
        <v>20.469638148215054</v>
      </c>
    </row>
    <row r="105" spans="1:10" ht="13.5" customHeight="1">
      <c r="A105" s="193"/>
      <c r="B105" s="429" t="s">
        <v>25</v>
      </c>
      <c r="C105" s="416"/>
      <c r="D105" s="294">
        <f aca="true" t="shared" si="43" ref="D105:I105">SUM(D103:D104)</f>
        <v>530000</v>
      </c>
      <c r="E105" s="328">
        <f t="shared" si="43"/>
        <v>530000</v>
      </c>
      <c r="F105" s="307">
        <f t="shared" si="43"/>
        <v>650309.5</v>
      </c>
      <c r="G105" s="166">
        <f t="shared" si="43"/>
        <v>530000</v>
      </c>
      <c r="H105" s="436">
        <f t="shared" si="26"/>
        <v>120309.5</v>
      </c>
      <c r="I105" s="339">
        <f t="shared" si="43"/>
        <v>0</v>
      </c>
      <c r="J105" s="389">
        <f t="shared" si="25"/>
        <v>18.500344835805105</v>
      </c>
    </row>
    <row r="106" spans="1:10" ht="12.75">
      <c r="A106" s="193">
        <f>A104+1</f>
        <v>52</v>
      </c>
      <c r="B106" s="428" t="s">
        <v>310</v>
      </c>
      <c r="C106" s="414" t="s">
        <v>332</v>
      </c>
      <c r="D106" s="292">
        <v>880000</v>
      </c>
      <c r="E106" s="175">
        <v>813000</v>
      </c>
      <c r="F106" s="306">
        <v>903589.8</v>
      </c>
      <c r="G106" s="177">
        <f t="shared" si="31"/>
        <v>813000</v>
      </c>
      <c r="H106" s="178">
        <f t="shared" si="26"/>
        <v>90589.80000000005</v>
      </c>
      <c r="I106" s="340">
        <f t="shared" si="27"/>
        <v>67000</v>
      </c>
      <c r="J106" s="359">
        <f t="shared" si="25"/>
        <v>10.025544777065882</v>
      </c>
    </row>
    <row r="107" spans="1:10" ht="13.5" customHeight="1">
      <c r="A107" s="193"/>
      <c r="B107" s="429" t="s">
        <v>25</v>
      </c>
      <c r="C107" s="416"/>
      <c r="D107" s="294">
        <f aca="true" t="shared" si="44" ref="D107:I107">SUM(D106)</f>
        <v>880000</v>
      </c>
      <c r="E107" s="328">
        <f t="shared" si="44"/>
        <v>813000</v>
      </c>
      <c r="F107" s="307">
        <f t="shared" si="44"/>
        <v>903589.8</v>
      </c>
      <c r="G107" s="166">
        <f t="shared" si="44"/>
        <v>813000</v>
      </c>
      <c r="H107" s="436">
        <f t="shared" si="26"/>
        <v>90589.80000000005</v>
      </c>
      <c r="I107" s="339">
        <f t="shared" si="44"/>
        <v>67000</v>
      </c>
      <c r="J107" s="389">
        <f t="shared" si="25"/>
        <v>10.025544777065882</v>
      </c>
    </row>
    <row r="108" spans="1:10" ht="14.25" customHeight="1">
      <c r="A108" s="193">
        <f>A106+1</f>
        <v>53</v>
      </c>
      <c r="B108" s="428" t="s">
        <v>299</v>
      </c>
      <c r="C108" s="414" t="s">
        <v>40</v>
      </c>
      <c r="D108" s="292">
        <v>350000</v>
      </c>
      <c r="E108" s="175">
        <v>265000</v>
      </c>
      <c r="F108" s="306">
        <v>294454</v>
      </c>
      <c r="G108" s="177">
        <f t="shared" si="31"/>
        <v>265000</v>
      </c>
      <c r="H108" s="178">
        <f t="shared" si="26"/>
        <v>29454</v>
      </c>
      <c r="I108" s="340">
        <f t="shared" si="27"/>
        <v>85000</v>
      </c>
      <c r="J108" s="359">
        <f>H108/F108*100</f>
        <v>10.0029206599333</v>
      </c>
    </row>
    <row r="109" spans="1:10" ht="13.5" customHeight="1">
      <c r="A109" s="193"/>
      <c r="B109" s="289" t="s">
        <v>25</v>
      </c>
      <c r="C109" s="419"/>
      <c r="D109" s="304">
        <f>SUM(D108)</f>
        <v>350000</v>
      </c>
      <c r="E109" s="337">
        <f>SUM(E108)</f>
        <v>265000</v>
      </c>
      <c r="F109" s="326">
        <f>SUM(F108)</f>
        <v>294454</v>
      </c>
      <c r="G109" s="176">
        <f>SUM(G108)</f>
        <v>265000</v>
      </c>
      <c r="H109" s="436">
        <f t="shared" si="26"/>
        <v>29454</v>
      </c>
      <c r="I109" s="344">
        <f t="shared" si="27"/>
        <v>85000</v>
      </c>
      <c r="J109" s="389">
        <f aca="true" t="shared" si="45" ref="J109:J132">H109/F109*100</f>
        <v>10.0029206599333</v>
      </c>
    </row>
    <row r="110" spans="1:10" ht="27.75" customHeight="1">
      <c r="A110" s="193">
        <f>A108+1</f>
        <v>54</v>
      </c>
      <c r="B110" s="428" t="s">
        <v>302</v>
      </c>
      <c r="C110" s="414" t="s">
        <v>364</v>
      </c>
      <c r="D110" s="292">
        <v>160000</v>
      </c>
      <c r="E110" s="175">
        <v>160000</v>
      </c>
      <c r="F110" s="306">
        <v>180035</v>
      </c>
      <c r="G110" s="177">
        <f t="shared" si="31"/>
        <v>160000</v>
      </c>
      <c r="H110" s="178">
        <f t="shared" si="26"/>
        <v>20035</v>
      </c>
      <c r="I110" s="340">
        <f t="shared" si="27"/>
        <v>0</v>
      </c>
      <c r="J110" s="359">
        <f t="shared" si="45"/>
        <v>11.128391701613575</v>
      </c>
    </row>
    <row r="111" spans="1:10" ht="13.5" customHeight="1" thickBot="1">
      <c r="A111" s="193"/>
      <c r="B111" s="288" t="s">
        <v>25</v>
      </c>
      <c r="C111" s="415"/>
      <c r="D111" s="293">
        <f>SUM(D110)</f>
        <v>160000</v>
      </c>
      <c r="E111" s="328">
        <f>SUM(E110)</f>
        <v>160000</v>
      </c>
      <c r="F111" s="327">
        <f>SUM(F110)</f>
        <v>180035</v>
      </c>
      <c r="G111" s="168">
        <f t="shared" si="31"/>
        <v>160000</v>
      </c>
      <c r="H111" s="436">
        <f t="shared" si="26"/>
        <v>20035</v>
      </c>
      <c r="I111" s="351">
        <f>SUM(I110)</f>
        <v>0</v>
      </c>
      <c r="J111" s="389">
        <f t="shared" si="45"/>
        <v>11.128391701613575</v>
      </c>
    </row>
    <row r="112" spans="1:10" ht="28.5" customHeight="1" thickBot="1">
      <c r="A112" s="193">
        <f>A110+1</f>
        <v>55</v>
      </c>
      <c r="B112" s="434" t="s">
        <v>324</v>
      </c>
      <c r="C112" s="423" t="s">
        <v>360</v>
      </c>
      <c r="D112" s="303">
        <v>269000</v>
      </c>
      <c r="E112" s="173">
        <v>269000</v>
      </c>
      <c r="F112" s="306">
        <v>303972</v>
      </c>
      <c r="G112" s="177">
        <f t="shared" si="31"/>
        <v>269000</v>
      </c>
      <c r="H112" s="178">
        <f t="shared" si="26"/>
        <v>34972</v>
      </c>
      <c r="I112" s="340">
        <f t="shared" si="27"/>
        <v>0</v>
      </c>
      <c r="J112" s="359">
        <f t="shared" si="45"/>
        <v>11.505007040122116</v>
      </c>
    </row>
    <row r="113" spans="1:10" ht="13.5" customHeight="1">
      <c r="A113" s="193"/>
      <c r="B113" s="429" t="s">
        <v>25</v>
      </c>
      <c r="C113" s="416"/>
      <c r="D113" s="294">
        <f aca="true" t="shared" si="46" ref="D113:I113">SUM(D112)</f>
        <v>269000</v>
      </c>
      <c r="E113" s="328">
        <f t="shared" si="46"/>
        <v>269000</v>
      </c>
      <c r="F113" s="310">
        <f t="shared" si="46"/>
        <v>303972</v>
      </c>
      <c r="G113" s="167">
        <f t="shared" si="46"/>
        <v>269000</v>
      </c>
      <c r="H113" s="436">
        <f t="shared" si="26"/>
        <v>34972</v>
      </c>
      <c r="I113" s="343">
        <f t="shared" si="46"/>
        <v>0</v>
      </c>
      <c r="J113" s="389">
        <f t="shared" si="45"/>
        <v>11.505007040122116</v>
      </c>
    </row>
    <row r="114" spans="1:10" ht="19.5" customHeight="1">
      <c r="A114" s="193">
        <f>A112+1</f>
        <v>56</v>
      </c>
      <c r="B114" s="428" t="s">
        <v>320</v>
      </c>
      <c r="C114" s="414" t="s">
        <v>58</v>
      </c>
      <c r="D114" s="292">
        <v>290000</v>
      </c>
      <c r="E114" s="175">
        <v>255000</v>
      </c>
      <c r="F114" s="306">
        <v>283812.19</v>
      </c>
      <c r="G114" s="177">
        <f t="shared" si="31"/>
        <v>255000</v>
      </c>
      <c r="H114" s="178">
        <f t="shared" si="26"/>
        <v>28812.190000000002</v>
      </c>
      <c r="I114" s="340">
        <f t="shared" si="27"/>
        <v>35000</v>
      </c>
      <c r="J114" s="359">
        <f t="shared" si="45"/>
        <v>10.151850771455589</v>
      </c>
    </row>
    <row r="115" spans="1:10" ht="13.5" customHeight="1">
      <c r="A115" s="193"/>
      <c r="B115" s="429" t="s">
        <v>25</v>
      </c>
      <c r="C115" s="416"/>
      <c r="D115" s="294">
        <f aca="true" t="shared" si="47" ref="D115:I115">SUM(D114)</f>
        <v>290000</v>
      </c>
      <c r="E115" s="328">
        <f t="shared" si="47"/>
        <v>255000</v>
      </c>
      <c r="F115" s="310">
        <f t="shared" si="47"/>
        <v>283812.19</v>
      </c>
      <c r="G115" s="167">
        <f t="shared" si="47"/>
        <v>255000</v>
      </c>
      <c r="H115" s="436">
        <f t="shared" si="26"/>
        <v>28812.190000000002</v>
      </c>
      <c r="I115" s="343">
        <f t="shared" si="47"/>
        <v>35000</v>
      </c>
      <c r="J115" s="389">
        <f t="shared" si="45"/>
        <v>10.151850771455589</v>
      </c>
    </row>
    <row r="116" spans="1:10" ht="25.5" customHeight="1">
      <c r="A116" s="193">
        <f>A114+1</f>
        <v>57</v>
      </c>
      <c r="B116" s="428" t="s">
        <v>314</v>
      </c>
      <c r="C116" s="414" t="s">
        <v>344</v>
      </c>
      <c r="D116" s="292">
        <v>300000</v>
      </c>
      <c r="E116" s="175">
        <v>300000</v>
      </c>
      <c r="F116" s="306">
        <v>1130900</v>
      </c>
      <c r="G116" s="177">
        <f t="shared" si="31"/>
        <v>300000</v>
      </c>
      <c r="H116" s="178">
        <f t="shared" si="26"/>
        <v>830900</v>
      </c>
      <c r="I116" s="340">
        <f t="shared" si="27"/>
        <v>0</v>
      </c>
      <c r="J116" s="359">
        <f t="shared" si="45"/>
        <v>73.47245556636307</v>
      </c>
    </row>
    <row r="117" spans="1:10" ht="13.5" customHeight="1">
      <c r="A117" s="193"/>
      <c r="B117" s="429" t="s">
        <v>25</v>
      </c>
      <c r="C117" s="416"/>
      <c r="D117" s="294">
        <f aca="true" t="shared" si="48" ref="D117:I117">SUM(D116)</f>
        <v>300000</v>
      </c>
      <c r="E117" s="328">
        <f t="shared" si="48"/>
        <v>300000</v>
      </c>
      <c r="F117" s="307">
        <f t="shared" si="48"/>
        <v>1130900</v>
      </c>
      <c r="G117" s="166">
        <f t="shared" si="48"/>
        <v>300000</v>
      </c>
      <c r="H117" s="436">
        <f t="shared" si="26"/>
        <v>830900</v>
      </c>
      <c r="I117" s="339">
        <f t="shared" si="48"/>
        <v>0</v>
      </c>
      <c r="J117" s="389">
        <f t="shared" si="45"/>
        <v>73.47245556636307</v>
      </c>
    </row>
    <row r="118" spans="1:10" ht="25.5" customHeight="1">
      <c r="A118" s="193">
        <f>A116+1</f>
        <v>58</v>
      </c>
      <c r="B118" s="433" t="s">
        <v>44</v>
      </c>
      <c r="C118" s="422" t="s">
        <v>339</v>
      </c>
      <c r="D118" s="286">
        <v>350000</v>
      </c>
      <c r="E118" s="174">
        <v>274000</v>
      </c>
      <c r="F118" s="306">
        <v>304524</v>
      </c>
      <c r="G118" s="177">
        <f t="shared" si="31"/>
        <v>274000</v>
      </c>
      <c r="H118" s="178">
        <f t="shared" si="26"/>
        <v>30524</v>
      </c>
      <c r="I118" s="340">
        <f t="shared" si="27"/>
        <v>76000</v>
      </c>
      <c r="J118" s="359">
        <f t="shared" si="45"/>
        <v>10.023512104136291</v>
      </c>
    </row>
    <row r="119" spans="1:10" ht="13.5" customHeight="1">
      <c r="A119" s="193"/>
      <c r="B119" s="429" t="s">
        <v>25</v>
      </c>
      <c r="C119" s="416"/>
      <c r="D119" s="294">
        <f aca="true" t="shared" si="49" ref="D119:I119">SUM(D118)</f>
        <v>350000</v>
      </c>
      <c r="E119" s="328">
        <f t="shared" si="49"/>
        <v>274000</v>
      </c>
      <c r="F119" s="307">
        <f t="shared" si="49"/>
        <v>304524</v>
      </c>
      <c r="G119" s="166">
        <f t="shared" si="49"/>
        <v>274000</v>
      </c>
      <c r="H119" s="436">
        <f t="shared" si="26"/>
        <v>30524</v>
      </c>
      <c r="I119" s="339">
        <f t="shared" si="49"/>
        <v>76000</v>
      </c>
      <c r="J119" s="389">
        <f t="shared" si="45"/>
        <v>10.023512104136291</v>
      </c>
    </row>
    <row r="120" spans="1:10" ht="24.75" customHeight="1">
      <c r="A120" s="193">
        <f>A118+1</f>
        <v>59</v>
      </c>
      <c r="B120" s="433" t="s">
        <v>315</v>
      </c>
      <c r="C120" s="422" t="s">
        <v>345</v>
      </c>
      <c r="D120" s="286">
        <v>350000</v>
      </c>
      <c r="E120" s="174">
        <v>337000</v>
      </c>
      <c r="F120" s="306">
        <v>375565</v>
      </c>
      <c r="G120" s="177">
        <f t="shared" si="31"/>
        <v>337000</v>
      </c>
      <c r="H120" s="178">
        <f t="shared" si="26"/>
        <v>38565</v>
      </c>
      <c r="I120" s="340">
        <f t="shared" si="27"/>
        <v>13000</v>
      </c>
      <c r="J120" s="359">
        <f t="shared" si="45"/>
        <v>10.268528750016642</v>
      </c>
    </row>
    <row r="121" spans="1:10" ht="13.5" customHeight="1">
      <c r="A121" s="285"/>
      <c r="B121" s="287" t="s">
        <v>25</v>
      </c>
      <c r="C121" s="424"/>
      <c r="D121" s="305">
        <f aca="true" t="shared" si="50" ref="D121:I121">SUM(D120)</f>
        <v>350000</v>
      </c>
      <c r="E121" s="333">
        <f t="shared" si="50"/>
        <v>337000</v>
      </c>
      <c r="F121" s="316">
        <f t="shared" si="50"/>
        <v>375565</v>
      </c>
      <c r="G121" s="170">
        <f t="shared" si="50"/>
        <v>337000</v>
      </c>
      <c r="H121" s="436">
        <f t="shared" si="26"/>
        <v>38565</v>
      </c>
      <c r="I121" s="341">
        <f t="shared" si="50"/>
        <v>13000</v>
      </c>
      <c r="J121" s="389">
        <f t="shared" si="45"/>
        <v>10.268528750016642</v>
      </c>
    </row>
    <row r="122" spans="1:10" ht="25.5" customHeight="1">
      <c r="A122" s="193">
        <f>A120+1</f>
        <v>60</v>
      </c>
      <c r="B122" s="433" t="s">
        <v>318</v>
      </c>
      <c r="C122" s="414" t="s">
        <v>41</v>
      </c>
      <c r="D122" s="286">
        <v>295000</v>
      </c>
      <c r="E122" s="174">
        <v>295000</v>
      </c>
      <c r="F122" s="306">
        <v>1101600</v>
      </c>
      <c r="G122" s="177">
        <f t="shared" si="31"/>
        <v>295000</v>
      </c>
      <c r="H122" s="178">
        <f t="shared" si="26"/>
        <v>806600</v>
      </c>
      <c r="I122" s="340">
        <f t="shared" si="27"/>
        <v>0</v>
      </c>
      <c r="J122" s="359">
        <f t="shared" si="45"/>
        <v>73.22076978939724</v>
      </c>
    </row>
    <row r="123" spans="1:10" ht="13.5" customHeight="1">
      <c r="A123" s="285"/>
      <c r="B123" s="287" t="s">
        <v>25</v>
      </c>
      <c r="C123" s="425"/>
      <c r="D123" s="298">
        <f aca="true" t="shared" si="51" ref="D123:I123">SUM(D122)</f>
        <v>295000</v>
      </c>
      <c r="E123" s="332">
        <f t="shared" si="51"/>
        <v>295000</v>
      </c>
      <c r="F123" s="313">
        <f t="shared" si="51"/>
        <v>1101600</v>
      </c>
      <c r="G123" s="172">
        <f t="shared" si="51"/>
        <v>295000</v>
      </c>
      <c r="H123" s="436">
        <f t="shared" si="26"/>
        <v>806600</v>
      </c>
      <c r="I123" s="352">
        <f t="shared" si="51"/>
        <v>0</v>
      </c>
      <c r="J123" s="389">
        <f t="shared" si="45"/>
        <v>73.22076978939724</v>
      </c>
    </row>
    <row r="124" spans="1:10" ht="25.5" customHeight="1">
      <c r="A124" s="193">
        <v>61</v>
      </c>
      <c r="B124" s="433" t="s">
        <v>304</v>
      </c>
      <c r="C124" s="422" t="s">
        <v>357</v>
      </c>
      <c r="D124" s="286">
        <v>836000</v>
      </c>
      <c r="E124" s="174">
        <v>836000</v>
      </c>
      <c r="F124" s="306">
        <v>1168090</v>
      </c>
      <c r="G124" s="177">
        <f t="shared" si="31"/>
        <v>836000</v>
      </c>
      <c r="H124" s="178">
        <f t="shared" si="26"/>
        <v>332090</v>
      </c>
      <c r="I124" s="340">
        <f t="shared" si="27"/>
        <v>0</v>
      </c>
      <c r="J124" s="359">
        <f t="shared" si="45"/>
        <v>28.43017233261136</v>
      </c>
    </row>
    <row r="125" spans="1:10" ht="13.5" customHeight="1">
      <c r="A125" s="193"/>
      <c r="B125" s="287" t="s">
        <v>25</v>
      </c>
      <c r="C125" s="424"/>
      <c r="D125" s="298">
        <f>SUM(D124:D124)</f>
        <v>836000</v>
      </c>
      <c r="E125" s="332">
        <f>SUM(E124)</f>
        <v>836000</v>
      </c>
      <c r="F125" s="313">
        <f>SUM(F124)</f>
        <v>1168090</v>
      </c>
      <c r="G125" s="172">
        <f>SUM(G124)</f>
        <v>836000</v>
      </c>
      <c r="H125" s="436">
        <f t="shared" si="26"/>
        <v>332090</v>
      </c>
      <c r="I125" s="352">
        <f>SUM(I124)</f>
        <v>0</v>
      </c>
      <c r="J125" s="389">
        <f t="shared" si="45"/>
        <v>28.43017233261136</v>
      </c>
    </row>
    <row r="126" spans="1:10" ht="25.5" customHeight="1">
      <c r="A126" s="193">
        <f>A124+1</f>
        <v>62</v>
      </c>
      <c r="B126" s="433" t="s">
        <v>33</v>
      </c>
      <c r="C126" s="422" t="s">
        <v>366</v>
      </c>
      <c r="D126" s="286">
        <v>350000</v>
      </c>
      <c r="E126" s="174">
        <v>345000</v>
      </c>
      <c r="F126" s="306">
        <v>503999</v>
      </c>
      <c r="G126" s="177">
        <f t="shared" si="31"/>
        <v>345000</v>
      </c>
      <c r="H126" s="178">
        <f t="shared" si="26"/>
        <v>158999</v>
      </c>
      <c r="I126" s="340">
        <f t="shared" si="27"/>
        <v>5000</v>
      </c>
      <c r="J126" s="359">
        <f t="shared" si="45"/>
        <v>31.547483229133388</v>
      </c>
    </row>
    <row r="127" spans="1:10" ht="13.5" customHeight="1">
      <c r="A127" s="193"/>
      <c r="B127" s="287" t="s">
        <v>25</v>
      </c>
      <c r="C127" s="424"/>
      <c r="D127" s="305">
        <f aca="true" t="shared" si="52" ref="D127:I127">SUM(D126)</f>
        <v>350000</v>
      </c>
      <c r="E127" s="333">
        <f t="shared" si="52"/>
        <v>345000</v>
      </c>
      <c r="F127" s="316">
        <f t="shared" si="52"/>
        <v>503999</v>
      </c>
      <c r="G127" s="170">
        <f t="shared" si="52"/>
        <v>345000</v>
      </c>
      <c r="H127" s="436">
        <f t="shared" si="26"/>
        <v>158999</v>
      </c>
      <c r="I127" s="341">
        <f t="shared" si="52"/>
        <v>5000</v>
      </c>
      <c r="J127" s="389">
        <f t="shared" si="45"/>
        <v>31.547483229133388</v>
      </c>
    </row>
    <row r="128" spans="1:10" ht="25.5" customHeight="1">
      <c r="A128" s="193">
        <f>A126+1</f>
        <v>63</v>
      </c>
      <c r="B128" s="433" t="s">
        <v>319</v>
      </c>
      <c r="C128" s="422" t="s">
        <v>40</v>
      </c>
      <c r="D128" s="286">
        <v>348000</v>
      </c>
      <c r="E128" s="174">
        <v>340000</v>
      </c>
      <c r="F128" s="306">
        <v>468000</v>
      </c>
      <c r="G128" s="177">
        <f t="shared" si="31"/>
        <v>340000</v>
      </c>
      <c r="H128" s="178">
        <f t="shared" si="26"/>
        <v>128000</v>
      </c>
      <c r="I128" s="340">
        <f t="shared" si="27"/>
        <v>8000</v>
      </c>
      <c r="J128" s="359">
        <f t="shared" si="45"/>
        <v>27.350427350427353</v>
      </c>
    </row>
    <row r="129" spans="1:10" ht="13.5" customHeight="1">
      <c r="A129" s="193"/>
      <c r="B129" s="288" t="s">
        <v>25</v>
      </c>
      <c r="C129" s="415"/>
      <c r="D129" s="293">
        <f aca="true" t="shared" si="53" ref="D129:I129">SUM(D128)</f>
        <v>348000</v>
      </c>
      <c r="E129" s="328">
        <f t="shared" si="53"/>
        <v>340000</v>
      </c>
      <c r="F129" s="307">
        <f t="shared" si="53"/>
        <v>468000</v>
      </c>
      <c r="G129" s="166">
        <f t="shared" si="53"/>
        <v>340000</v>
      </c>
      <c r="H129" s="436">
        <f t="shared" si="26"/>
        <v>128000</v>
      </c>
      <c r="I129" s="339">
        <f t="shared" si="53"/>
        <v>8000</v>
      </c>
      <c r="J129" s="389">
        <f t="shared" si="45"/>
        <v>27.350427350427353</v>
      </c>
    </row>
    <row r="130" spans="1:10" ht="21" customHeight="1">
      <c r="A130" s="193">
        <f>A128+1</f>
        <v>64</v>
      </c>
      <c r="B130" s="433" t="s">
        <v>308</v>
      </c>
      <c r="C130" s="422" t="s">
        <v>330</v>
      </c>
      <c r="D130" s="286">
        <v>853000</v>
      </c>
      <c r="E130" s="174">
        <v>762000</v>
      </c>
      <c r="F130" s="306">
        <v>846700</v>
      </c>
      <c r="G130" s="177">
        <f t="shared" si="31"/>
        <v>762000</v>
      </c>
      <c r="H130" s="178">
        <f t="shared" si="26"/>
        <v>84700</v>
      </c>
      <c r="I130" s="340">
        <f t="shared" si="27"/>
        <v>91000</v>
      </c>
      <c r="J130" s="359">
        <f t="shared" si="45"/>
        <v>10.003543167591827</v>
      </c>
    </row>
    <row r="131" spans="1:10" ht="13.5" customHeight="1" thickBot="1">
      <c r="A131" s="193"/>
      <c r="B131" s="435" t="s">
        <v>25</v>
      </c>
      <c r="C131" s="426"/>
      <c r="D131" s="294">
        <f aca="true" t="shared" si="54" ref="D131:I131">SUM(D130)</f>
        <v>853000</v>
      </c>
      <c r="E131" s="338">
        <f t="shared" si="54"/>
        <v>762000</v>
      </c>
      <c r="F131" s="307">
        <f t="shared" si="54"/>
        <v>846700</v>
      </c>
      <c r="G131" s="166">
        <f t="shared" si="54"/>
        <v>762000</v>
      </c>
      <c r="H131" s="436">
        <f t="shared" si="26"/>
        <v>84700</v>
      </c>
      <c r="I131" s="339">
        <f t="shared" si="54"/>
        <v>91000</v>
      </c>
      <c r="J131" s="399">
        <f t="shared" si="45"/>
        <v>10.003543167591827</v>
      </c>
    </row>
    <row r="132" spans="1:10" ht="14.25" customHeight="1" thickBot="1">
      <c r="A132" s="407"/>
      <c r="B132" s="466" t="s">
        <v>45</v>
      </c>
      <c r="C132" s="467"/>
      <c r="D132" s="408">
        <f aca="true" t="shared" si="55" ref="D132:I132">D131+D129+D127+D125+D123+D121+D119+D117+D115+D113+D111+D109+D107+D105+D102+D98+D96+D94+D92+D90+D88+D86+D84+D82+D80+D78+D76+D74+D72+D70+D68+D66+D63+D61+D59+D57+D54+D52+D50+D48+D46+D44+D41+D39+D37+D35+D33+D31+D28+D26+D24+D22+D20+D17+D15+D11+D8</f>
        <v>24294000</v>
      </c>
      <c r="E132" s="408">
        <f t="shared" si="55"/>
        <v>21422499</v>
      </c>
      <c r="F132" s="408">
        <f t="shared" si="55"/>
        <v>33301194.21</v>
      </c>
      <c r="G132" s="408">
        <f t="shared" si="55"/>
        <v>21422498.6</v>
      </c>
      <c r="H132" s="408">
        <f t="shared" si="55"/>
        <v>11878695.61</v>
      </c>
      <c r="I132" s="408">
        <f t="shared" si="55"/>
        <v>2871501.4</v>
      </c>
      <c r="J132" s="398">
        <f t="shared" si="45"/>
        <v>35.67047936807309</v>
      </c>
    </row>
    <row r="133" spans="1:9" ht="12.75">
      <c r="A133" s="163"/>
      <c r="B133" s="390"/>
      <c r="C133" s="391"/>
      <c r="D133" s="392"/>
      <c r="E133" s="393"/>
      <c r="F133" s="393"/>
      <c r="G133" s="393"/>
      <c r="H133" s="393"/>
      <c r="I133" s="392"/>
    </row>
    <row r="134" spans="1:9" ht="12.75">
      <c r="A134" s="163"/>
      <c r="B134" s="394"/>
      <c r="C134" s="395"/>
      <c r="D134" s="396"/>
      <c r="E134" s="393"/>
      <c r="F134" s="393"/>
      <c r="G134" s="393"/>
      <c r="H134" s="397"/>
      <c r="I134" s="396"/>
    </row>
    <row r="135" spans="6:9" ht="12.75">
      <c r="F135" s="409"/>
      <c r="I135" s="164"/>
    </row>
    <row r="136" ht="12.75">
      <c r="H136" s="409"/>
    </row>
  </sheetData>
  <sheetProtection/>
  <mergeCells count="10">
    <mergeCell ref="B132:C132"/>
    <mergeCell ref="A1:I1"/>
    <mergeCell ref="A2:I2"/>
    <mergeCell ref="A4:A5"/>
    <mergeCell ref="B4:B5"/>
    <mergeCell ref="C4:C5"/>
    <mergeCell ref="D4:D5"/>
    <mergeCell ref="E4:E5"/>
    <mergeCell ref="F4:H4"/>
    <mergeCell ref="I4:I5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&amp;RPříloha č. 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pavel.rybak</dc:creator>
  <cp:keywords/>
  <dc:description/>
  <cp:lastModifiedBy>mvcr</cp:lastModifiedBy>
  <cp:lastPrinted>2013-03-05T09:55:29Z</cp:lastPrinted>
  <dcterms:created xsi:type="dcterms:W3CDTF">2009-02-03T19:37:22Z</dcterms:created>
  <dcterms:modified xsi:type="dcterms:W3CDTF">2013-03-25T11:54:18Z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566277378</vt:i4>
  </property>
  <property fmtid="{D5CDD505-2E9C-101B-9397-08002B2CF9AE}" pid="3" name="_EmailSubject">
    <vt:lpwstr/>
  </property>
  <property fmtid="{D5CDD505-2E9C-101B-9397-08002B2CF9AE}" pid="4" name="_AuthorEmail">
    <vt:lpwstr>rvppk@mvcr.cz</vt:lpwstr>
  </property>
  <property fmtid="{D5CDD505-2E9C-101B-9397-08002B2CF9AE}" pid="5" name="_AuthorEmailDisplayName">
    <vt:lpwstr>Jana Jarošová</vt:lpwstr>
  </property>
  <property fmtid="{D5CDD505-2E9C-101B-9397-08002B2CF9AE}" pid="6" name="_ReviewingToolsShownOnce">
    <vt:lpwstr/>
  </property>
</Properties>
</file>