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450" windowHeight="10050" activeTab="0"/>
  </bookViews>
  <sheets>
    <sheet name="I. kolo PPK 2013" sheetId="1" r:id="rId1"/>
  </sheets>
  <definedNames/>
  <calcPr fullCalcOnLoad="1"/>
</workbook>
</file>

<file path=xl/sharedStrings.xml><?xml version="1.0" encoding="utf-8"?>
<sst xmlns="http://schemas.openxmlformats.org/spreadsheetml/2006/main" count="834" uniqueCount="523">
  <si>
    <t>Středočeský kraj</t>
  </si>
  <si>
    <t>Kolín</t>
  </si>
  <si>
    <t>Rozšíření Městského kamerového dohlížecího systému - INVESTICE</t>
  </si>
  <si>
    <t>Bezpečný Kolín - série opatření</t>
  </si>
  <si>
    <t>Ústecký kraj</t>
  </si>
  <si>
    <t>Ústí nad Labem</t>
  </si>
  <si>
    <t>Asistent prevence kriminality</t>
  </si>
  <si>
    <t>Myslíme na Vás!</t>
  </si>
  <si>
    <t>Rok bez průšvihu</t>
  </si>
  <si>
    <t>Společně a jinak</t>
  </si>
  <si>
    <t>Stimulační a edukativní programy pro děti a mládež ze sociálně vyloučené lokality Střekov</t>
  </si>
  <si>
    <t>Prevence kriminality dětí a mládeže ve městě Ústí nad Labem</t>
  </si>
  <si>
    <t>V Ústí nad Labem řešíme společně</t>
  </si>
  <si>
    <t>Fotbalem proti kriminalitě</t>
  </si>
  <si>
    <t>Vejprty</t>
  </si>
  <si>
    <t>Žatec</t>
  </si>
  <si>
    <t>Rozšíření MKDS o mobilní kamerový bod - INVESTICE</t>
  </si>
  <si>
    <t>Pohovorová místnost</t>
  </si>
  <si>
    <t>Víkendové pobyty a prodloužený pobyt</t>
  </si>
  <si>
    <t>Bezpečí domova II.</t>
  </si>
  <si>
    <t>Litoměřice</t>
  </si>
  <si>
    <t>Pohovorová a monitorovací místnost</t>
  </si>
  <si>
    <t>Rozšíření městského kamerového systému - INVESTICE</t>
  </si>
  <si>
    <t>Poznej svůj kraj a hlavní město</t>
  </si>
  <si>
    <t>Pomáháme přírodě, pomáháme sobě</t>
  </si>
  <si>
    <t>Jirkov</t>
  </si>
  <si>
    <t>Fotopasti</t>
  </si>
  <si>
    <t>Čipy na kola + čtečka čipů</t>
  </si>
  <si>
    <t>Viděn v ulicích</t>
  </si>
  <si>
    <t>Pocit bezpečí - mříže pro azylový dům pro matky s dětmi</t>
  </si>
  <si>
    <t>Klub fontána Jirkov - rozšíření a zkvalitnění aktivit</t>
  </si>
  <si>
    <t>Lepší třída</t>
  </si>
  <si>
    <t>Kadaň</t>
  </si>
  <si>
    <t>Asistent prevence kriminality 2013</t>
  </si>
  <si>
    <t>Výchovně rekreační víkendové pobyty 2013</t>
  </si>
  <si>
    <t>Společně proti kriminalitě</t>
  </si>
  <si>
    <t>Krásná Lípa</t>
  </si>
  <si>
    <t>Sportovní hřiště - INVESTICE</t>
  </si>
  <si>
    <t>Krupka</t>
  </si>
  <si>
    <t>Děčín</t>
  </si>
  <si>
    <t>2. etapa rozšíření MKDS - lokalita Děčín IX - INVESTICE</t>
  </si>
  <si>
    <t>Romský mentor 2013</t>
  </si>
  <si>
    <t>Rekreačně výchovný tábor</t>
  </si>
  <si>
    <t>Zážitková pedagogika - víkend voda</t>
  </si>
  <si>
    <t>Zážitková pedagogika - víkend kola</t>
  </si>
  <si>
    <t>Víkend "Dívčí svět"</t>
  </si>
  <si>
    <t>Duchcov</t>
  </si>
  <si>
    <t>Sportem proti rizikovému chování</t>
  </si>
  <si>
    <t>Chomutov</t>
  </si>
  <si>
    <t>Společnými kroky ke snížení kriminality</t>
  </si>
  <si>
    <t>Technické vybavení místnosti APK - Hardware</t>
  </si>
  <si>
    <t>Technické vybavení místnosti APK - Software</t>
  </si>
  <si>
    <t>Víkendové pobyty 2013</t>
  </si>
  <si>
    <t>Podbořany</t>
  </si>
  <si>
    <t>Zřízení pohovorové místnosti</t>
  </si>
  <si>
    <t>Lovosice</t>
  </si>
  <si>
    <t>Nízkoprahové zařízení pro děti a mládež a rozšíření aktivit</t>
  </si>
  <si>
    <t>Jednorázové akce pro děti a mládež s rizikem výskytu kriminálního chování</t>
  </si>
  <si>
    <t>Trmice</t>
  </si>
  <si>
    <t>Sportoviště pro děti a mládež - INVESTICE</t>
  </si>
  <si>
    <t>Vybavení řídícího centra MP - INVESTICE</t>
  </si>
  <si>
    <t>Příměstský tábor</t>
  </si>
  <si>
    <t>Rozšíření MKDS - INVESTICE</t>
  </si>
  <si>
    <t>Louny</t>
  </si>
  <si>
    <t>Šance</t>
  </si>
  <si>
    <t>Mozaika</t>
  </si>
  <si>
    <t>Rumburk</t>
  </si>
  <si>
    <t>Asistenti prevence kriminality</t>
  </si>
  <si>
    <t>Šluknov</t>
  </si>
  <si>
    <t>Návazná klubová činnost a podpora neformální vzdělávání</t>
  </si>
  <si>
    <t>Štětí</t>
  </si>
  <si>
    <t>Městský kamerový dohlížecí systém - INVESTICE</t>
  </si>
  <si>
    <t>Asistenti prevence kriminality - navýšení počtu</t>
  </si>
  <si>
    <t>Výzkum veřejného mínění</t>
  </si>
  <si>
    <t>Postoloprty</t>
  </si>
  <si>
    <t>Sportovní hřiště na sídlišti Draguš - INVESTICE</t>
  </si>
  <si>
    <t>Osvětlení rizikových míst - ulice Pod Korunou - INVESTICE</t>
  </si>
  <si>
    <t>Ekotábor Zoopark 2013</t>
  </si>
  <si>
    <t>Tábor Lhotsko 2013</t>
  </si>
  <si>
    <t>Roudnice n. Labem</t>
  </si>
  <si>
    <t>Alternativní poradenská zařízení pro děti s výchovnými a jinými problémy</t>
  </si>
  <si>
    <t>Letní pobyt pro děti procházející evidencí OSPOD "Bezva Léto"</t>
  </si>
  <si>
    <t>Vzdělávání sociálních pracovníků a pracovníků poradenských zařízení v oblasti SPJ</t>
  </si>
  <si>
    <t>FCH - Prázdninový příměstský tábor</t>
  </si>
  <si>
    <t>FCH - Společně za poznáním a dobrodružstvím</t>
  </si>
  <si>
    <t>Centrum Matýsek - Vzdělávací semináře pro rodiče</t>
  </si>
  <si>
    <t>Centrum Matýsek - Léto s prevencí</t>
  </si>
  <si>
    <t>Mobilní kamerový bod</t>
  </si>
  <si>
    <t>Litvínov</t>
  </si>
  <si>
    <t>Jednorázové akce a víkendové pobyty pro rodiny s dětmi ohrožené sociální exkluzí</t>
  </si>
  <si>
    <t>Aktivní senior</t>
  </si>
  <si>
    <t>Kurátoři pomáhají</t>
  </si>
  <si>
    <t>Lom</t>
  </si>
  <si>
    <t>Bílina</t>
  </si>
  <si>
    <t>Víkendový pobyt a příměstský tábor pro děti z rodin ohrožených sociální exkluzí</t>
  </si>
  <si>
    <t>Veřejné osvětlení - INVESTICE</t>
  </si>
  <si>
    <t>Most</t>
  </si>
  <si>
    <t>MKDS - vybudování dvou kamerových bodů - INVESTICE</t>
  </si>
  <si>
    <t>Komunikační, informační a vzdělávací propagace prevence kriminality</t>
  </si>
  <si>
    <t>Ochrana osobních věcí klientů lůžkového oddělení nemocnice - "Bezpečné oddělení"</t>
  </si>
  <si>
    <t>Kurzy sebeobrany při Městské policii v Mostě</t>
  </si>
  <si>
    <t>Zvýšení pocitu bezpečí pro seniory V</t>
  </si>
  <si>
    <t>Výchovně preventivní pobytové aktivity oddělení sociálně-právní ochrany dětí</t>
  </si>
  <si>
    <t>Fotopasti - PČR</t>
  </si>
  <si>
    <t>Služba Mentor</t>
  </si>
  <si>
    <t>Liberecký kraj</t>
  </si>
  <si>
    <t>Frýdlant</t>
  </si>
  <si>
    <t>Rozšíření MKDS - nový bod - INVESTICE</t>
  </si>
  <si>
    <t>Liberec</t>
  </si>
  <si>
    <t>Rozšíření MKDS - III. etapa - INVESTICE</t>
  </si>
  <si>
    <t>Senior akademie</t>
  </si>
  <si>
    <t>Děti na rozcestí</t>
  </si>
  <si>
    <t>Semily</t>
  </si>
  <si>
    <t>Letní tábor "Otevřené dveře"</t>
  </si>
  <si>
    <t>Mě neošálíš</t>
  </si>
  <si>
    <t>Vstup volný</t>
  </si>
  <si>
    <t>Jilemnice</t>
  </si>
  <si>
    <t>Rozšíření Městského kamerového dohlížecího systému - 3. etapa - INVESTICE</t>
  </si>
  <si>
    <t>Rokytnice nad Jizerou</t>
  </si>
  <si>
    <t>Kamery - INVESTICE</t>
  </si>
  <si>
    <t>Lomnice nad Popelkou</t>
  </si>
  <si>
    <t>Janov nad Nisou</t>
  </si>
  <si>
    <t>Kamera - INVESTICE</t>
  </si>
  <si>
    <t>Hrádek nad Nisou</t>
  </si>
  <si>
    <t>Rozšíření MKDS o dva kamerové body - INVESTICE</t>
  </si>
  <si>
    <t>Klub mládeže je i pro tebe</t>
  </si>
  <si>
    <t>Pro bezpečný návrat do vody - INVESTICE</t>
  </si>
  <si>
    <t>Adrenalin Day 2013</t>
  </si>
  <si>
    <t>Železný Brod</t>
  </si>
  <si>
    <t>Víkendová cesta k životu bez mříží - IV. krok</t>
  </si>
  <si>
    <t>Rádlo</t>
  </si>
  <si>
    <t>Jablonec n. Nisou</t>
  </si>
  <si>
    <t>Rozšíření již existujícího kamerového systému o kamerový bod - INVESTICE</t>
  </si>
  <si>
    <t>Bezpečné stáří</t>
  </si>
  <si>
    <t>Osvětlení rizikové lokality Tyršovy sady - INVESTICE</t>
  </si>
  <si>
    <t>Výchovně vzdělávací pobytový tábor</t>
  </si>
  <si>
    <t>Nový Bor</t>
  </si>
  <si>
    <t>Rozšíření městského kamerového dohlížecího systému - INVESTICE</t>
  </si>
  <si>
    <t>Rychnov u Jablonce n.Nis</t>
  </si>
  <si>
    <t>Zřízení MKDS - INVESTICE</t>
  </si>
  <si>
    <t>Mimoň</t>
  </si>
  <si>
    <t>Vybudování MKDS - INVESTICE</t>
  </si>
  <si>
    <t>Horní Řasnice</t>
  </si>
  <si>
    <t>Volnočasové aktivity mládeže, víceúčelové sportoviště - INVESTICE</t>
  </si>
  <si>
    <t>Tanvald</t>
  </si>
  <si>
    <t>Rozšíření MKDS v rámci mikroregionu Tanvaldsko - INVESTICE</t>
  </si>
  <si>
    <t>Kořenov</t>
  </si>
  <si>
    <t>Vybudování MKDS v rámci mikroregionu Tanvaldsko - INVESTICE</t>
  </si>
  <si>
    <t>Plavy</t>
  </si>
  <si>
    <t>Velké Hamry</t>
  </si>
  <si>
    <t>Pracovní nářadí a náčiní</t>
  </si>
  <si>
    <t>Smržovka</t>
  </si>
  <si>
    <t>Vybudování MKDS v rámci mikroregionu Tanvaldsko- INVESTICE</t>
  </si>
  <si>
    <t>Plzeňský kraj</t>
  </si>
  <si>
    <t>Plzeň</t>
  </si>
  <si>
    <t>Prevence předlužení obyvatel Plzeňského kraje</t>
  </si>
  <si>
    <t>Informovaný senior II.</t>
  </si>
  <si>
    <t>Vzdělávání vybraných strážníků a policistů</t>
  </si>
  <si>
    <t>Desná</t>
  </si>
  <si>
    <t>Obrnice</t>
  </si>
  <si>
    <t>Příměstský tábor 2013</t>
  </si>
  <si>
    <t>Domovník 2013</t>
  </si>
  <si>
    <t>Vysočina</t>
  </si>
  <si>
    <t>Jihlava</t>
  </si>
  <si>
    <t>Kraj Vysočina</t>
  </si>
  <si>
    <t>Vysočina bezpečně online</t>
  </si>
  <si>
    <t>Bystřice pod Pernštejnem</t>
  </si>
  <si>
    <t>Zřízení městského kamerového dohlížecího systému - INVESTICE</t>
  </si>
  <si>
    <t>Havlíčkův Brod</t>
  </si>
  <si>
    <t>Rozšíření MKDS o dva stabilní kamerové body č. 14. a 15. - INVESTICE</t>
  </si>
  <si>
    <t>Chotěboř</t>
  </si>
  <si>
    <t>Rozšíření MKDS v Chotěboři v roce 2013 - INVESTICE</t>
  </si>
  <si>
    <t>Jemnice</t>
  </si>
  <si>
    <t>Skatepark - INVESTICE</t>
  </si>
  <si>
    <t>Rozšíření kamerového souboru - INVESTICE</t>
  </si>
  <si>
    <t>Moravské Budějovice</t>
  </si>
  <si>
    <t>Rozšíření MKDS - 3. etapa - INVESTICE</t>
  </si>
  <si>
    <t>Šance na nový směr</t>
  </si>
  <si>
    <t>Královéhradecký kraj</t>
  </si>
  <si>
    <t>Nové Město na Moravě</t>
  </si>
  <si>
    <t>Rozšíření MKDS o tři kamerové body - INVESTICE</t>
  </si>
  <si>
    <t>Pacov</t>
  </si>
  <si>
    <t>Speciální výslechová místnost na Územním odboru Policie ČR Pelhřimov</t>
  </si>
  <si>
    <t>Třebíč</t>
  </si>
  <si>
    <t>SVI 2013</t>
  </si>
  <si>
    <t>Klub Naděje</t>
  </si>
  <si>
    <t>Velká Bíteš</t>
  </si>
  <si>
    <t>Žďár nad Sázavou</t>
  </si>
  <si>
    <t>Šance pro tebe</t>
  </si>
  <si>
    <t>Výchovně vzdělávací interaktivní program - BEZPEČNĚ a SPOLU</t>
  </si>
  <si>
    <t>Jihomoravský kraj</t>
  </si>
  <si>
    <t>Hodonín</t>
  </si>
  <si>
    <t>Specialista intervence na základní škole Mírové náměstí</t>
  </si>
  <si>
    <t>Modernizace skateparku - INVESTICE</t>
  </si>
  <si>
    <t>Školení strážníků a pracovníků prevence</t>
  </si>
  <si>
    <t>Chraň své kolo před odcizením</t>
  </si>
  <si>
    <t>Kuřim</t>
  </si>
  <si>
    <t>Osvětlení přístupové cesty k ZŠ a MŠ Komenského - INVESTICE</t>
  </si>
  <si>
    <t>Brno</t>
  </si>
  <si>
    <t>Asistent prevence kriminality III.</t>
  </si>
  <si>
    <t>Podpora nízkoprahových zařízení pro děti a mládež</t>
  </si>
  <si>
    <t>Komplexní řešení vyloučené lokality</t>
  </si>
  <si>
    <t>Práce s rizikovou a delikventní mládeží - probační programy</t>
  </si>
  <si>
    <t>Znojmo</t>
  </si>
  <si>
    <t>Výslechová místnost pro dětské oběti a svědky</t>
  </si>
  <si>
    <t>Podpůrný program pro děti a mládež ohrožené rizikovým chováním</t>
  </si>
  <si>
    <t>Břeclav</t>
  </si>
  <si>
    <t>Rozšíření MKDS 2013 - INVESTICE</t>
  </si>
  <si>
    <t>Domovník</t>
  </si>
  <si>
    <t>Mikulov</t>
  </si>
  <si>
    <t>MKDS - svod na OO P ČR Mikulov - INVESTICE</t>
  </si>
  <si>
    <t>Odborná profesní příprava strážníků MP a policistů P ČR</t>
  </si>
  <si>
    <t>Karlovarský kraj</t>
  </si>
  <si>
    <t>Rotava</t>
  </si>
  <si>
    <t>Zřízení pozice Asisent PK</t>
  </si>
  <si>
    <t>Zřízení pozice Domovník</t>
  </si>
  <si>
    <t>Profesní příprava strážníků obecní policie</t>
  </si>
  <si>
    <t>Sokolov</t>
  </si>
  <si>
    <t>Nová Role</t>
  </si>
  <si>
    <t>Jáchymov</t>
  </si>
  <si>
    <t>Městský kamerový dohlížecí systém II. etapa - INVESTICE</t>
  </si>
  <si>
    <t>Vybavení sportovních hřišť Slovany a ZŠ - INVESTICE</t>
  </si>
  <si>
    <t>Žlutice</t>
  </si>
  <si>
    <t>Teplá</t>
  </si>
  <si>
    <t>Sportovní plácek FEVA - INVESTICE</t>
  </si>
  <si>
    <t>Karlovy Vary</t>
  </si>
  <si>
    <t>MOBIDIK - mobilní dětský interaktivní klub - INVESTICE</t>
  </si>
  <si>
    <t>MOBIDIK - mobilní dětský interaktivní klub - neinvestiční část</t>
  </si>
  <si>
    <t>SVI - terapeutický pobyt dětí v péči OSPOD</t>
  </si>
  <si>
    <t>Mobilní kamera u sociálně vyloučených objektů - INVESTICE</t>
  </si>
  <si>
    <t>Aš</t>
  </si>
  <si>
    <t>Fénix II.</t>
  </si>
  <si>
    <t>Ralsko</t>
  </si>
  <si>
    <t>Rekonstrukce hřiště v sociálně vyloučené lokalitě Náhlov - INVESTICE</t>
  </si>
  <si>
    <t>Víkendové a prázdninové aktivity pro děti a mládež z lokality Ploužnice - 2013</t>
  </si>
  <si>
    <t>Česká Lípa</t>
  </si>
  <si>
    <t>Střelka 2013</t>
  </si>
  <si>
    <t>Velké Meziříčí</t>
  </si>
  <si>
    <t>Domov SkateBoarďáků, výstavba plácku - INVESTICE</t>
  </si>
  <si>
    <t>Domov SkateBoarďáků, výstavba překážek - INVESTICE</t>
  </si>
  <si>
    <t>Rozšíření MKDS na ulici Poštovní - INVESTICE</t>
  </si>
  <si>
    <t>Jihočeský kraj</t>
  </si>
  <si>
    <t>Vimperk</t>
  </si>
  <si>
    <t>Třeboň</t>
  </si>
  <si>
    <t>Intervenční program pro děti v péči kurátorů OSPOD Třeboň</t>
  </si>
  <si>
    <t>Prachatice</t>
  </si>
  <si>
    <t>Prevítů se nebojíme</t>
  </si>
  <si>
    <t>PC (re)generace v bezpečí</t>
  </si>
  <si>
    <t>Pod kamerou nás už nevezmou...</t>
  </si>
  <si>
    <t>Prý to jde i bez spreje</t>
  </si>
  <si>
    <t>Ptát se pak? K čemupak?</t>
  </si>
  <si>
    <t>Písek</t>
  </si>
  <si>
    <t>MKMS, rok 2013 - INVESTICE</t>
  </si>
  <si>
    <t>Jindřichův Hradec</t>
  </si>
  <si>
    <t>Projekt rozšíření městského kamerového dohlížecího systému - INVESTICE</t>
  </si>
  <si>
    <t>Návrh na pořízení pultu centralizované ochrany - INVESTICE</t>
  </si>
  <si>
    <t>Výchovně rekreační tábor pro děti</t>
  </si>
  <si>
    <t>České Budějovice</t>
  </si>
  <si>
    <t>Datové úložiště se serverem - INVESTICE</t>
  </si>
  <si>
    <t>Senioři sami sobě</t>
  </si>
  <si>
    <t>Prevence sociálně patologických jevů - odborník včasné intervence</t>
  </si>
  <si>
    <t>Zjišťování hladiny OPL ve vztahu k pachatelům protiprávního jednání</t>
  </si>
  <si>
    <t>Rozšíření kamerového systému před areálem FN Plzeň - Lochotín - INVESTICE</t>
  </si>
  <si>
    <t>Sebezkušenostní trénink II.</t>
  </si>
  <si>
    <t>Informační kampaň - Desatero pro bezpečné informace</t>
  </si>
  <si>
    <t>Rozšíření kamerového systému na území MO Plzeň 4 - II. etapa - INVESTICE</t>
  </si>
  <si>
    <t>Přeštice</t>
  </si>
  <si>
    <t>Rozšíření kamerového dohlížecího systému - INVESTICE</t>
  </si>
  <si>
    <t>Bezpečnostní řetízky na dveře pro seniory</t>
  </si>
  <si>
    <t>Týdenní pobyt pro děti ze sociálně slabých rodin</t>
  </si>
  <si>
    <t>Zlínský kraj</t>
  </si>
  <si>
    <t>Vsetín</t>
  </si>
  <si>
    <t>Valašské Klobouky</t>
  </si>
  <si>
    <t>Oživení dětských hřišť - INVESTICE</t>
  </si>
  <si>
    <t>Uherský Brod</t>
  </si>
  <si>
    <t>Dluhové poradenství</t>
  </si>
  <si>
    <t>Kroměříž</t>
  </si>
  <si>
    <t>Digitalizace MKMS - INVESTICE</t>
  </si>
  <si>
    <t>Odborný seminář - kamerové systémy ve městech</t>
  </si>
  <si>
    <t>Forenzní značení jízdních kol prostřednictvím syntetické DNA</t>
  </si>
  <si>
    <t>Bojkovice</t>
  </si>
  <si>
    <t>Hřiště pro mládež - Černíkova - INVESTICE</t>
  </si>
  <si>
    <t>Valašské Meziříčí</t>
  </si>
  <si>
    <t>Odborná profesní příprava strážníků městské policie a policistů Policie ČR</t>
  </si>
  <si>
    <t>Dětský plácek u azylového domu pro matky s dětmi - INVESTICE</t>
  </si>
  <si>
    <t>Škola žonglování jako motivační program pro klienty nízkoprahového zařízení</t>
  </si>
  <si>
    <t>Vzdělávací a motivační program pro romské děti a mládež</t>
  </si>
  <si>
    <t>Praha</t>
  </si>
  <si>
    <t>Praha bezpečně online 2013: prevence kybernetické kriminality</t>
  </si>
  <si>
    <t>Vzdělávací semináře "Systém prevence kriminality v Hlavním městě Praze"</t>
  </si>
  <si>
    <t>Extremismus a s ním související rizikové chování</t>
  </si>
  <si>
    <t>Nízkoprahové zařízení pro děti a mládež HoPo</t>
  </si>
  <si>
    <t>Praha 6</t>
  </si>
  <si>
    <t>Rozšíření kamerového souboru o 3 ks - INVESTICE</t>
  </si>
  <si>
    <t>Nehvizdy</t>
  </si>
  <si>
    <t>Bezpečně v Nehvizdech - infoprojekt pro seniory</t>
  </si>
  <si>
    <t>Dovybavení kombinovaného hřiště Za Valem prvky pro street workout</t>
  </si>
  <si>
    <t>Kostelec nad Černými lesy</t>
  </si>
  <si>
    <t>Kamerový monitorovací systém I - INVESTICE</t>
  </si>
  <si>
    <t>Nymburk</t>
  </si>
  <si>
    <t>Kladno</t>
  </si>
  <si>
    <t>Ostrov radosti</t>
  </si>
  <si>
    <t>Lepší život</t>
  </si>
  <si>
    <t>Podaná ruka</t>
  </si>
  <si>
    <t>Slaný</t>
  </si>
  <si>
    <t>Kamerový bod U Stadionu, včetně retranslace - INVESTICE</t>
  </si>
  <si>
    <t>Soupravy pro sport, horolezecká stěna - INVESTICE</t>
  </si>
  <si>
    <t>Lezením proti kriminalitě</t>
  </si>
  <si>
    <t>Kurz sebeobrany pro ženy a dívky</t>
  </si>
  <si>
    <t>Beroun</t>
  </si>
  <si>
    <t>Kdo je s námi, nezlobí</t>
  </si>
  <si>
    <t>Pomoc klientům Azylového domu Berounka</t>
  </si>
  <si>
    <t>Benešov</t>
  </si>
  <si>
    <t>Rozšíření a zefektivnění Městského kamerového dohlížecího systému - INVESTICE</t>
  </si>
  <si>
    <t>Dluhové a finanční poradenství</t>
  </si>
  <si>
    <t>Zodpovědně ke svému majetku</t>
  </si>
  <si>
    <t>Prevence šikany - programy pro rodiče</t>
  </si>
  <si>
    <t>Stop rizikovému chování</t>
  </si>
  <si>
    <t>Stochov</t>
  </si>
  <si>
    <t>Kamerový bod "Náměstí u dubu" - INVESTICE</t>
  </si>
  <si>
    <t>Příměstský letní tábor pro děti</t>
  </si>
  <si>
    <t>Kamarádi o.s. "Pohádkový les - den pro rodiny"</t>
  </si>
  <si>
    <t>Velvary</t>
  </si>
  <si>
    <t>Nový MKDS - INVESTICE</t>
  </si>
  <si>
    <t>Zdice</t>
  </si>
  <si>
    <t>Pečky</t>
  </si>
  <si>
    <t>Čáslav</t>
  </si>
  <si>
    <t>Mělník</t>
  </si>
  <si>
    <t>Vzdělávání strážníků a policistů</t>
  </si>
  <si>
    <t>Sociálně preventivní výjezd</t>
  </si>
  <si>
    <t>Příbram</t>
  </si>
  <si>
    <t>Osvětlení rizikového místa - INVESTICE</t>
  </si>
  <si>
    <t>Zamknout dveře nestačí</t>
  </si>
  <si>
    <t>Projekt SDÍLENÍ</t>
  </si>
  <si>
    <t>Senioři v ohrožení</t>
  </si>
  <si>
    <t>Letní sociálně-rehabilitační pobyt pro děti - klienty SVP</t>
  </si>
  <si>
    <t>Olomoucký kraj</t>
  </si>
  <si>
    <t>Olomouc</t>
  </si>
  <si>
    <t>Řekni to dál</t>
  </si>
  <si>
    <t>Dobromilice</t>
  </si>
  <si>
    <t>Osvětlení rizikových míst - INVESTICE</t>
  </si>
  <si>
    <t>Osobní alarmy</t>
  </si>
  <si>
    <t>Plácek s lanovými prvky - INVESTICE</t>
  </si>
  <si>
    <t>Volnočasové aktivity</t>
  </si>
  <si>
    <t>Jeseník</t>
  </si>
  <si>
    <t>Městská policie pro občana III.</t>
  </si>
  <si>
    <t>Lipník nad Bečvou</t>
  </si>
  <si>
    <t>Bezpečnostní osvětlení vstupní části stadionu v ul. B. Němcové - INVESTICE</t>
  </si>
  <si>
    <t>Rozšíření kamerového systému - ETAPA XI - INVESTICE</t>
  </si>
  <si>
    <t>Rozšíření kamerového systému - ETAPA XII - INVESTICE</t>
  </si>
  <si>
    <t>Podpora terénních služeb pro lidi bez domova</t>
  </si>
  <si>
    <t>Realizace brožury - Průvodce dluhy</t>
  </si>
  <si>
    <t>Bezpečný senior II</t>
  </si>
  <si>
    <t>Online poradna centra PRVoK pro oblast rizikového chování na internetu</t>
  </si>
  <si>
    <t>Terénní programy</t>
  </si>
  <si>
    <t>E-Bezpečí pro Olomouc 2013</t>
  </si>
  <si>
    <t>NZDM KudyKam</t>
  </si>
  <si>
    <t>KC Olomouc 2013</t>
  </si>
  <si>
    <t>Preventivní prázdninový pobyt pro děti z rodin ohrožených soc. vyloučením</t>
  </si>
  <si>
    <t>Prostějov</t>
  </si>
  <si>
    <t>Kontroler velkoplošných monitorů pro MKDS - INVESTICE</t>
  </si>
  <si>
    <t>Letní dětský tábor</t>
  </si>
  <si>
    <t>Bezpečnostní kamery se záznamem do služebních vozidel MP - INVESTICE</t>
  </si>
  <si>
    <t>Víkendové výlety</t>
  </si>
  <si>
    <t>Infrareflektory pro kamerové místo Hlavní nádraží - INVESTICE</t>
  </si>
  <si>
    <t>Kamera MKDS - Brněnská ulice - INVESTICE</t>
  </si>
  <si>
    <t>Informační materiál a pomůcky</t>
  </si>
  <si>
    <t>Šumperk</t>
  </si>
  <si>
    <t>Individuální práce s dětmi a mládeží v rámci prevence rizikového chování</t>
  </si>
  <si>
    <t>Prevence rizikového chování formou zážitkových aktivit</t>
  </si>
  <si>
    <t>Prevence rizikového chování na ulici</t>
  </si>
  <si>
    <t>Prázdninové pobyty</t>
  </si>
  <si>
    <t>KLUBÍK 2013</t>
  </si>
  <si>
    <t>S Lanem bezpečně na "PĚTCE" 2013</t>
  </si>
  <si>
    <t>Litovel</t>
  </si>
  <si>
    <t>Prázdninový pobyt</t>
  </si>
  <si>
    <t>Vybavení nízkoprahového zařízení</t>
  </si>
  <si>
    <t>Oživení sportovního plácku v m.č. Savín - INVESTICE</t>
  </si>
  <si>
    <t>Stop krádežím jízdních kol (1. etapa)</t>
  </si>
  <si>
    <t>Velká Bystřice</t>
  </si>
  <si>
    <t>Zabezpečení objektů Masarykovy ZŠ, MŠ a Školní jídelny - INVESTICE</t>
  </si>
  <si>
    <t>Šternberk</t>
  </si>
  <si>
    <t>Rozšíření MKMS o 1 bod - INVESTICE</t>
  </si>
  <si>
    <t>Pohyb neublíží tobě ani jiným - INVESTICE</t>
  </si>
  <si>
    <t>Slavičín</t>
  </si>
  <si>
    <t>Osvětlení víceúčelového hřiště Vlára - INVESTICE</t>
  </si>
  <si>
    <t>Rozšíření dětského hřiště na ulici Ševcovská - INVESTICE</t>
  </si>
  <si>
    <t>Jezernice</t>
  </si>
  <si>
    <t>El. zabezp. domu kultury a sportu, hasič. zbrojnice a budovy výletiště - INVESTICE</t>
  </si>
  <si>
    <t>Osvětlení bezpečnostně problémových míst v obci - INVESTICE</t>
  </si>
  <si>
    <t>Moravskoslezský kraj</t>
  </si>
  <si>
    <t>Ostrava</t>
  </si>
  <si>
    <t>Posílení finanční gramotnosti klientů azylových domů</t>
  </si>
  <si>
    <t>Vítkov</t>
  </si>
  <si>
    <t>Oplocení areálu SVČ - INVESTICE</t>
  </si>
  <si>
    <t>Příbor</t>
  </si>
  <si>
    <t>Tematické (divadelní) přednášky pro děti základních škol a seniory</t>
  </si>
  <si>
    <t>Třinec</t>
  </si>
  <si>
    <t>Bezpečnostní řetízky</t>
  </si>
  <si>
    <t>Opava</t>
  </si>
  <si>
    <t>Rozšíření městského kamerového a dohlížecího systému - INVESTICE</t>
  </si>
  <si>
    <t>Příprava vybraných APK, mentora a pracovníků nestátních a státních organizací</t>
  </si>
  <si>
    <t>Bruntál</t>
  </si>
  <si>
    <t>Asistent prevence kriminality Bruntál 2013</t>
  </si>
  <si>
    <t>Český Těšín</t>
  </si>
  <si>
    <t>Řetízek</t>
  </si>
  <si>
    <t>Frenštát p Radhoštěm</t>
  </si>
  <si>
    <t>Modernizace a rozšíření MKDS - INVESTICE</t>
  </si>
  <si>
    <t>EZS majetku městské policie - INVESTICE</t>
  </si>
  <si>
    <t>Frýdek - Místek</t>
  </si>
  <si>
    <t>Vzdělávací kurz pro strážníky MP a příslušníky Policie ČR</t>
  </si>
  <si>
    <t>Motivačně vzdělávací letní tábor pro děti</t>
  </si>
  <si>
    <t>KOMPAS</t>
  </si>
  <si>
    <t>Rodičovská abeceda</t>
  </si>
  <si>
    <t>Mami, tati, nepij!</t>
  </si>
  <si>
    <t>Řetízek II</t>
  </si>
  <si>
    <t>Praktická sebeobrana pro ženy</t>
  </si>
  <si>
    <t>Hlučín</t>
  </si>
  <si>
    <t>Městský kamerový dohlížecí systém - V. etapa - INVESTICE</t>
  </si>
  <si>
    <t>Havířov</t>
  </si>
  <si>
    <t>Sociálně psychologický výcvik pro rodiče s dětmi</t>
  </si>
  <si>
    <t>Poradenské centrum KHAMORO - bezpečné pracoviště</t>
  </si>
  <si>
    <t>Fulnek</t>
  </si>
  <si>
    <t>Karviná</t>
  </si>
  <si>
    <t>Sociálně psychologický výcvik</t>
  </si>
  <si>
    <t>Estetická výchova</t>
  </si>
  <si>
    <t>Horní Benešov</t>
  </si>
  <si>
    <t>Kopřivnice</t>
  </si>
  <si>
    <t>Letní a podzimní rekreačně výchovný tábor pro děti</t>
  </si>
  <si>
    <t>Nový Jičín</t>
  </si>
  <si>
    <t>Tábor pro děti ze znevýhodněného soc. prostředí</t>
  </si>
  <si>
    <t>Sebevědomý senior</t>
  </si>
  <si>
    <t>Sebeobrana pro ženy</t>
  </si>
  <si>
    <t>Odry</t>
  </si>
  <si>
    <t>Rozšíření MKDS o 1 kamerový bod a 2 ks fotopastí - INVESTICE</t>
  </si>
  <si>
    <t>Oplocení herního plácku na ulici Slunečné - INVESTICE</t>
  </si>
  <si>
    <t>Právo pro každý den</t>
  </si>
  <si>
    <t>Asistentík - mladý ochránce veřejného pořádku</t>
  </si>
  <si>
    <t>Příměstský cyklotábor s Městskou policií Ostrava</t>
  </si>
  <si>
    <t>Forenzní označení jízdních kol prostřednictvím syntetické DNA</t>
  </si>
  <si>
    <t>Školní mediátor</t>
  </si>
  <si>
    <t>Víkendové pobyty a služba mediátora pro rodiny s dětmi</t>
  </si>
  <si>
    <t>Resocializace vězňů po výkonu trestu v Ostravě - Koblov</t>
  </si>
  <si>
    <t>Zvýšení zaměstnatelnosti vytipovaných klientů PMS Ostrava</t>
  </si>
  <si>
    <t>Orlová</t>
  </si>
  <si>
    <t>Bezpečné bydlení - INVESTICE</t>
  </si>
  <si>
    <t>Bezpečně v Orlové - Porubě</t>
  </si>
  <si>
    <t>Rodina v bezpečí II.</t>
  </si>
  <si>
    <t>Paleta zážitků - letní tábor</t>
  </si>
  <si>
    <t>Ochrana osob a majetku</t>
  </si>
  <si>
    <t>Bílovec</t>
  </si>
  <si>
    <t>Pardubický kraj</t>
  </si>
  <si>
    <t>Ústí nad Orlicí</t>
  </si>
  <si>
    <t>Podpora vzdělávání a trávení volného času</t>
  </si>
  <si>
    <t>Přelouč</t>
  </si>
  <si>
    <t>Letohrad</t>
  </si>
  <si>
    <t>Vysoké Mýto</t>
  </si>
  <si>
    <t>Obnova hřiště ve vyloučené lokalitě v ulici Husova - INVESTICE</t>
  </si>
  <si>
    <t>Česká Třebová</t>
  </si>
  <si>
    <t>Prevence kriminality a rozšíření nabídky využití volného času dětí a mládeže</t>
  </si>
  <si>
    <t>Svitavy</t>
  </si>
  <si>
    <t>Sociální prevence jako součást SVI - 2013</t>
  </si>
  <si>
    <t>Hlinsko</t>
  </si>
  <si>
    <t>Provoz volnočasového centra POHODA</t>
  </si>
  <si>
    <t>Provoz volnočasového centra POHODA COOL</t>
  </si>
  <si>
    <t>Druhá šance: nabídka pracovních příležitostí pro osoby propuštěné z výkonu trestu</t>
  </si>
  <si>
    <t>Vzdělávání strážníků MP</t>
  </si>
  <si>
    <t>Chrudim</t>
  </si>
  <si>
    <t>Máme šanci na sobě pracovat...</t>
  </si>
  <si>
    <t>Pardubice</t>
  </si>
  <si>
    <t>Specialista intervence na ZŠ praktické a MŠ speciální</t>
  </si>
  <si>
    <t>Udržení klubu a návazných aktivit na městské ubytovně v soc. vyloučené lokalitě</t>
  </si>
  <si>
    <t>Specializované dluhové poradenství</t>
  </si>
  <si>
    <t>Weekend - klub</t>
  </si>
  <si>
    <t>Prevence násilí v rodinách</t>
  </si>
  <si>
    <t>Metody práce s ohroženými osobami</t>
  </si>
  <si>
    <t>Jaroměř</t>
  </si>
  <si>
    <t>Sportovní plácek - INVESTICE</t>
  </si>
  <si>
    <t>Sportovní plácek - vybavení - INVESTICE</t>
  </si>
  <si>
    <t>Letní tábor "Kdo si hraje, nezlobí"</t>
  </si>
  <si>
    <t>Nové Město nad Metují</t>
  </si>
  <si>
    <t>Děti a média</t>
  </si>
  <si>
    <t>Náchod</t>
  </si>
  <si>
    <t>Propojení MKDS s obvodním oddělením Policie ČR - INVESTICE</t>
  </si>
  <si>
    <t>Broumov</t>
  </si>
  <si>
    <t>Zefektivnění městského kamerového dohlížecího systému - INVESTICE</t>
  </si>
  <si>
    <t>Preventivně - výchovná skupina</t>
  </si>
  <si>
    <t>Sportovní hřiště - Tř. Soukenická - INVESTICE</t>
  </si>
  <si>
    <t>Kostelec nad Orlicí</t>
  </si>
  <si>
    <t>Vybavení zázemí pro mediaci s rodinami, případ. konference a pro jednání s mládeží</t>
  </si>
  <si>
    <t>Výchovný tábor pro děti a mládež - nákup služeb celkem</t>
  </si>
  <si>
    <t>Kopidlno</t>
  </si>
  <si>
    <t>Zábavně - sportovní zóna - INVESTICE</t>
  </si>
  <si>
    <t>Hradec Králové</t>
  </si>
  <si>
    <t>Resocializační práce s pachateli násilné trestné činnosti</t>
  </si>
  <si>
    <t>Sekundární prevence zaměřená na školní děti</t>
  </si>
  <si>
    <t>Ochrana ohrožených seniorů</t>
  </si>
  <si>
    <t>Předcházení recidivě podmíněně odsouzených pachatelů</t>
  </si>
  <si>
    <t>Nový Bydžov</t>
  </si>
  <si>
    <t>MKDS II. etapa, rozšíření - INVESTICE</t>
  </si>
  <si>
    <t>Dvůr Králové nad Labem</t>
  </si>
  <si>
    <t>MKDS 2013 - optimalizace - INVESTICE</t>
  </si>
  <si>
    <t>Resocializační program pro rizikové děti a mládež</t>
  </si>
  <si>
    <t>Snižování faktorů ovlivňujících recidivní chování</t>
  </si>
  <si>
    <t>Zmírnění sekundární viktimizace dětí a svědků trestné činnosti</t>
  </si>
  <si>
    <t>Sportem proti nudě</t>
  </si>
  <si>
    <t>Mopravskoslezský kraj</t>
  </si>
  <si>
    <t>náklady</t>
  </si>
  <si>
    <t>podíl obce</t>
  </si>
  <si>
    <t>požadavek</t>
  </si>
  <si>
    <t>celkem</t>
  </si>
  <si>
    <t>Odborný seminář k zabezpečení majetku pro veřejnost</t>
  </si>
  <si>
    <t>kraj</t>
  </si>
  <si>
    <t>předkladatel</t>
  </si>
  <si>
    <t>název projektu</t>
  </si>
  <si>
    <t>Praha 20</t>
  </si>
  <si>
    <t>Sociálně integrační aktivity v sociálně vyloučených komunitách</t>
  </si>
  <si>
    <t>Volný čas dětí</t>
  </si>
  <si>
    <t>Poradna pro dlužníky</t>
  </si>
  <si>
    <t>Dotace</t>
  </si>
  <si>
    <t>Jeseník - Fotopasti</t>
  </si>
  <si>
    <t>Cesta z města, prázdninový pobyt pro děti</t>
  </si>
  <si>
    <t>Praha 14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</si>
</sst>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11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11"/>
      <name val="MS Sans Serif"/>
      <family val="2"/>
    </font>
    <font>
      <b/>
      <sz val="10"/>
      <color indexed="48"/>
      <name val="MS Sans Serif"/>
      <family val="2"/>
    </font>
    <font>
      <b/>
      <sz val="10"/>
      <color indexed="30"/>
      <name val="MS Sans Serif"/>
      <family val="2"/>
    </font>
    <font>
      <b/>
      <sz val="10"/>
      <color indexed="57"/>
      <name val="MS Sans Serif"/>
      <family val="2"/>
    </font>
    <font>
      <sz val="10"/>
      <color indexed="8"/>
      <name val="MS Sans Serif"/>
      <family val="2"/>
    </font>
    <font>
      <sz val="10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167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Alignment="1">
      <alignment/>
    </xf>
    <xf numFmtId="0" fontId="0" fillId="24" borderId="1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24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24" borderId="10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8" fillId="0" borderId="30" xfId="0" applyFont="1" applyBorder="1" applyAlignment="1">
      <alignment/>
    </xf>
    <xf numFmtId="0" fontId="0" fillId="0" borderId="30" xfId="0" applyBorder="1" applyAlignment="1">
      <alignment/>
    </xf>
    <xf numFmtId="0" fontId="7" fillId="0" borderId="30" xfId="0" applyFont="1" applyBorder="1" applyAlignment="1">
      <alignment/>
    </xf>
    <xf numFmtId="0" fontId="10" fillId="0" borderId="30" xfId="0" applyFont="1" applyBorder="1" applyAlignment="1">
      <alignment/>
    </xf>
    <xf numFmtId="0" fontId="3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1" fillId="0" borderId="30" xfId="0" applyFont="1" applyBorder="1" applyAlignment="1">
      <alignment/>
    </xf>
    <xf numFmtId="0" fontId="0" fillId="0" borderId="34" xfId="0" applyBorder="1" applyAlignment="1">
      <alignment/>
    </xf>
    <xf numFmtId="0" fontId="13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9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0" xfId="0" applyFont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24" borderId="13" xfId="0" applyFont="1" applyFill="1" applyBorder="1" applyAlignment="1">
      <alignment/>
    </xf>
    <xf numFmtId="3" fontId="1" fillId="24" borderId="36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1" fillId="0" borderId="35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0" fontId="4" fillId="0" borderId="2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hybně" xfId="35"/>
    <cellStyle name="Kontrolní buňka" xfId="36"/>
    <cellStyle name="Currency" xfId="37"/>
    <cellStyle name="Nadpis 1" xfId="38"/>
    <cellStyle name="Nadpis 2" xfId="39"/>
    <cellStyle name="Nadpis 3" xfId="40"/>
    <cellStyle name="Nadpis 4" xfId="41"/>
    <cellStyle name="Název" xfId="42"/>
    <cellStyle name="Neutrální" xfId="43"/>
    <cellStyle name="Poznámka" xfId="44"/>
    <cellStyle name="Percent" xfId="45"/>
    <cellStyle name="Propojená buňka" xfId="46"/>
    <cellStyle name="Správně" xfId="47"/>
    <cellStyle name="Text upozornění" xfId="48"/>
    <cellStyle name="Vstup" xfId="49"/>
    <cellStyle name="Výpočet" xfId="50"/>
    <cellStyle name="Výstup" xfId="51"/>
    <cellStyle name="Vysvětlující text" xfId="52"/>
    <cellStyle name="Zvýraznění 1" xfId="53"/>
    <cellStyle name="Zvýraznění 2" xfId="54"/>
    <cellStyle name="Zvýraznění 3" xfId="55"/>
    <cellStyle name="Zvýraznění 4" xfId="56"/>
    <cellStyle name="Zvýraznění 5" xfId="57"/>
    <cellStyle name="Zvýraznění 6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5"/>
  <sheetViews>
    <sheetView tabSelected="1" zoomScale="70" zoomScaleNormal="70" zoomScalePageLayoutView="0" workbookViewId="0" topLeftCell="A1">
      <pane ySplit="2" topLeftCell="BM275" activePane="bottomLeft" state="frozen"/>
      <selection pane="topLeft" activeCell="A1" sqref="A1"/>
      <selection pane="bottomLeft" activeCell="M303" sqref="M303"/>
    </sheetView>
  </sheetViews>
  <sheetFormatPr defaultColWidth="9.140625" defaultRowHeight="12.75"/>
  <cols>
    <col min="1" max="1" width="22.421875" style="0" bestFit="1" customWidth="1"/>
    <col min="2" max="2" width="27.421875" style="0" bestFit="1" customWidth="1"/>
    <col min="3" max="3" width="91.00390625" style="0" bestFit="1" customWidth="1"/>
    <col min="4" max="4" width="16.57421875" style="44" bestFit="1" customWidth="1"/>
    <col min="5" max="5" width="15.00390625" style="44" bestFit="1" customWidth="1"/>
    <col min="6" max="7" width="15.57421875" style="44" bestFit="1" customWidth="1"/>
  </cols>
  <sheetData>
    <row r="1" spans="4:7" ht="16.5" thickBot="1">
      <c r="D1" s="24"/>
      <c r="E1" s="24"/>
      <c r="F1" s="24"/>
      <c r="G1" s="25"/>
    </row>
    <row r="2" spans="1:7" ht="13.5" thickBot="1">
      <c r="A2" s="47" t="s">
        <v>512</v>
      </c>
      <c r="B2" s="10" t="s">
        <v>513</v>
      </c>
      <c r="C2" s="11" t="s">
        <v>514</v>
      </c>
      <c r="D2" s="26" t="s">
        <v>507</v>
      </c>
      <c r="E2" s="26" t="s">
        <v>508</v>
      </c>
      <c r="F2" s="26" t="s">
        <v>509</v>
      </c>
      <c r="G2" s="87" t="s">
        <v>519</v>
      </c>
    </row>
    <row r="3" spans="1:7" ht="12.75">
      <c r="A3" s="48" t="s">
        <v>4</v>
      </c>
      <c r="B3" s="3" t="s">
        <v>5</v>
      </c>
      <c r="C3" s="4" t="s">
        <v>6</v>
      </c>
      <c r="D3" s="27">
        <v>1344600</v>
      </c>
      <c r="E3" s="27">
        <v>135000</v>
      </c>
      <c r="F3" s="27">
        <v>1209600</v>
      </c>
      <c r="G3" s="65">
        <v>1209000</v>
      </c>
    </row>
    <row r="4" spans="1:7" ht="12.75">
      <c r="A4" s="49"/>
      <c r="B4" s="5" t="s">
        <v>5</v>
      </c>
      <c r="C4" s="1" t="s">
        <v>7</v>
      </c>
      <c r="D4" s="28">
        <v>80000</v>
      </c>
      <c r="E4" s="28">
        <v>8000</v>
      </c>
      <c r="F4" s="28">
        <v>72000</v>
      </c>
      <c r="G4" s="66">
        <v>52000</v>
      </c>
    </row>
    <row r="5" spans="1:7" ht="12.75">
      <c r="A5" s="50"/>
      <c r="B5" s="5" t="s">
        <v>5</v>
      </c>
      <c r="C5" s="1" t="s">
        <v>8</v>
      </c>
      <c r="D5" s="28">
        <v>182000</v>
      </c>
      <c r="E5" s="28">
        <v>37100</v>
      </c>
      <c r="F5" s="28">
        <v>144900</v>
      </c>
      <c r="G5" s="66">
        <v>79000</v>
      </c>
    </row>
    <row r="6" spans="1:7" ht="12.75">
      <c r="A6" s="50"/>
      <c r="B6" s="5" t="s">
        <v>5</v>
      </c>
      <c r="C6" s="1" t="s">
        <v>9</v>
      </c>
      <c r="D6" s="28">
        <v>202400</v>
      </c>
      <c r="E6" s="28">
        <v>20240</v>
      </c>
      <c r="F6" s="28">
        <v>182160</v>
      </c>
      <c r="G6" s="66">
        <v>0</v>
      </c>
    </row>
    <row r="7" spans="1:7" ht="12.75">
      <c r="A7" s="50"/>
      <c r="B7" s="5" t="s">
        <v>5</v>
      </c>
      <c r="C7" s="1" t="s">
        <v>10</v>
      </c>
      <c r="D7" s="28">
        <v>54000</v>
      </c>
      <c r="E7" s="28">
        <v>5400</v>
      </c>
      <c r="F7" s="28">
        <v>48600</v>
      </c>
      <c r="G7" s="66">
        <v>31000</v>
      </c>
    </row>
    <row r="8" spans="1:7" ht="12.75">
      <c r="A8" s="50"/>
      <c r="B8" s="5" t="s">
        <v>5</v>
      </c>
      <c r="C8" s="1" t="s">
        <v>505</v>
      </c>
      <c r="D8" s="28">
        <v>31000</v>
      </c>
      <c r="E8" s="28">
        <v>3100</v>
      </c>
      <c r="F8" s="28">
        <v>27900</v>
      </c>
      <c r="G8" s="66">
        <v>0</v>
      </c>
    </row>
    <row r="9" spans="1:7" ht="12.75">
      <c r="A9" s="50"/>
      <c r="B9" s="5" t="s">
        <v>5</v>
      </c>
      <c r="C9" s="1" t="s">
        <v>11</v>
      </c>
      <c r="D9" s="28">
        <v>24000</v>
      </c>
      <c r="E9" s="28">
        <v>2400</v>
      </c>
      <c r="F9" s="28">
        <v>21600</v>
      </c>
      <c r="G9" s="66">
        <v>0</v>
      </c>
    </row>
    <row r="10" spans="1:7" ht="12.75">
      <c r="A10" s="50"/>
      <c r="B10" s="5" t="s">
        <v>5</v>
      </c>
      <c r="C10" s="1" t="s">
        <v>12</v>
      </c>
      <c r="D10" s="28">
        <v>180700</v>
      </c>
      <c r="E10" s="28">
        <v>18070</v>
      </c>
      <c r="F10" s="28">
        <v>162630</v>
      </c>
      <c r="G10" s="66">
        <v>133000</v>
      </c>
    </row>
    <row r="11" spans="1:7" ht="12.75">
      <c r="A11" s="50"/>
      <c r="B11" s="5" t="s">
        <v>5</v>
      </c>
      <c r="C11" s="1" t="s">
        <v>13</v>
      </c>
      <c r="D11" s="28">
        <v>35850</v>
      </c>
      <c r="E11" s="28">
        <v>3585</v>
      </c>
      <c r="F11" s="28">
        <v>32265</v>
      </c>
      <c r="G11" s="66">
        <v>0</v>
      </c>
    </row>
    <row r="12" spans="1:7" ht="12.75">
      <c r="A12" s="50"/>
      <c r="B12" s="5"/>
      <c r="C12" s="1"/>
      <c r="D12" s="29">
        <f>SUM(D3:D11)</f>
        <v>2134550</v>
      </c>
      <c r="E12" s="29">
        <f>SUM(E3:E11)</f>
        <v>232895</v>
      </c>
      <c r="F12" s="29">
        <f>SUM(F3:F11)</f>
        <v>1901655</v>
      </c>
      <c r="G12" s="67">
        <f>SUM(G3:G11)</f>
        <v>1504000</v>
      </c>
    </row>
    <row r="13" spans="1:7" ht="12.75">
      <c r="A13" s="50"/>
      <c r="B13" s="5" t="s">
        <v>14</v>
      </c>
      <c r="C13" s="1" t="s">
        <v>6</v>
      </c>
      <c r="D13" s="29">
        <v>265400</v>
      </c>
      <c r="E13" s="29">
        <v>26540</v>
      </c>
      <c r="F13" s="29">
        <v>238860</v>
      </c>
      <c r="G13" s="67">
        <v>231000</v>
      </c>
    </row>
    <row r="14" spans="1:7" ht="12.75">
      <c r="A14" s="50"/>
      <c r="B14" s="5" t="s">
        <v>15</v>
      </c>
      <c r="C14" s="1" t="s">
        <v>16</v>
      </c>
      <c r="D14" s="28">
        <v>70000</v>
      </c>
      <c r="E14" s="28">
        <v>8000</v>
      </c>
      <c r="F14" s="28">
        <v>62000</v>
      </c>
      <c r="G14" s="66">
        <v>62000</v>
      </c>
    </row>
    <row r="15" spans="1:7" ht="12.75">
      <c r="A15" s="50"/>
      <c r="B15" s="5" t="s">
        <v>15</v>
      </c>
      <c r="C15" s="1" t="s">
        <v>17</v>
      </c>
      <c r="D15" s="28">
        <v>70000</v>
      </c>
      <c r="E15" s="28">
        <v>8500</v>
      </c>
      <c r="F15" s="28">
        <v>61500</v>
      </c>
      <c r="G15" s="66">
        <v>0</v>
      </c>
    </row>
    <row r="16" spans="1:7" ht="12.75">
      <c r="A16" s="50"/>
      <c r="B16" s="5" t="s">
        <v>15</v>
      </c>
      <c r="C16" s="1" t="s">
        <v>18</v>
      </c>
      <c r="D16" s="28">
        <v>320600</v>
      </c>
      <c r="E16" s="28">
        <v>44700</v>
      </c>
      <c r="F16" s="28">
        <v>275900</v>
      </c>
      <c r="G16" s="66">
        <v>108000</v>
      </c>
    </row>
    <row r="17" spans="1:7" ht="12.75">
      <c r="A17" s="50"/>
      <c r="B17" s="5" t="s">
        <v>15</v>
      </c>
      <c r="C17" s="1" t="s">
        <v>19</v>
      </c>
      <c r="D17" s="28">
        <v>57000</v>
      </c>
      <c r="E17" s="28">
        <v>6000</v>
      </c>
      <c r="F17" s="28">
        <v>51000</v>
      </c>
      <c r="G17" s="66">
        <v>0</v>
      </c>
    </row>
    <row r="18" spans="1:7" ht="12.75">
      <c r="A18" s="49"/>
      <c r="B18" s="5"/>
      <c r="C18" s="1"/>
      <c r="D18" s="29">
        <f>SUM(D14:D17)</f>
        <v>517600</v>
      </c>
      <c r="E18" s="29">
        <f>SUM(E14:E17)</f>
        <v>67200</v>
      </c>
      <c r="F18" s="29">
        <f>SUM(F14:F17)</f>
        <v>450400</v>
      </c>
      <c r="G18" s="68">
        <f>SUM(G14:G17)</f>
        <v>170000</v>
      </c>
    </row>
    <row r="19" spans="1:7" ht="12.75">
      <c r="A19" s="51"/>
      <c r="B19" s="5" t="s">
        <v>20</v>
      </c>
      <c r="C19" s="1" t="s">
        <v>21</v>
      </c>
      <c r="D19" s="28">
        <v>219700</v>
      </c>
      <c r="E19" s="28">
        <v>27700</v>
      </c>
      <c r="F19" s="28">
        <v>192000</v>
      </c>
      <c r="G19" s="66">
        <v>192000</v>
      </c>
    </row>
    <row r="20" spans="1:7" ht="12.75">
      <c r="A20" s="49"/>
      <c r="B20" s="5" t="s">
        <v>20</v>
      </c>
      <c r="C20" s="1" t="s">
        <v>22</v>
      </c>
      <c r="D20" s="28">
        <v>615000</v>
      </c>
      <c r="E20" s="28">
        <v>265000</v>
      </c>
      <c r="F20" s="28">
        <v>350000</v>
      </c>
      <c r="G20" s="66">
        <v>350000</v>
      </c>
    </row>
    <row r="21" spans="1:7" ht="12.75">
      <c r="A21" s="50"/>
      <c r="B21" s="5" t="s">
        <v>20</v>
      </c>
      <c r="C21" s="1" t="s">
        <v>23</v>
      </c>
      <c r="D21" s="28">
        <v>30000</v>
      </c>
      <c r="E21" s="28">
        <v>7000</v>
      </c>
      <c r="F21" s="28">
        <v>23000</v>
      </c>
      <c r="G21" s="66">
        <v>0</v>
      </c>
    </row>
    <row r="22" spans="1:7" ht="12.75">
      <c r="A22" s="50"/>
      <c r="B22" s="5" t="s">
        <v>20</v>
      </c>
      <c r="C22" s="1" t="s">
        <v>24</v>
      </c>
      <c r="D22" s="28">
        <v>34000</v>
      </c>
      <c r="E22" s="28">
        <v>4000</v>
      </c>
      <c r="F22" s="28">
        <v>30000</v>
      </c>
      <c r="G22" s="66">
        <v>0</v>
      </c>
    </row>
    <row r="23" spans="1:7" ht="12.75">
      <c r="A23" s="50"/>
      <c r="B23" s="5"/>
      <c r="C23" s="1"/>
      <c r="D23" s="29">
        <f>SUM(D19:D22)</f>
        <v>898700</v>
      </c>
      <c r="E23" s="29">
        <f>SUM(E19:E22)</f>
        <v>303700</v>
      </c>
      <c r="F23" s="29">
        <f>SUM(F19:F22)</f>
        <v>595000</v>
      </c>
      <c r="G23" s="67">
        <f>SUM(G19:G22)</f>
        <v>542000</v>
      </c>
    </row>
    <row r="24" spans="1:7" ht="12.75">
      <c r="A24" s="51"/>
      <c r="B24" s="5" t="s">
        <v>25</v>
      </c>
      <c r="C24" s="1" t="s">
        <v>26</v>
      </c>
      <c r="D24" s="28">
        <v>20000</v>
      </c>
      <c r="E24" s="28">
        <v>2000</v>
      </c>
      <c r="F24" s="28">
        <v>18000</v>
      </c>
      <c r="G24" s="66">
        <v>0</v>
      </c>
    </row>
    <row r="25" spans="1:7" ht="12.75">
      <c r="A25" s="50"/>
      <c r="B25" s="5" t="s">
        <v>25</v>
      </c>
      <c r="C25" s="1" t="s">
        <v>27</v>
      </c>
      <c r="D25" s="28">
        <v>59000</v>
      </c>
      <c r="E25" s="28">
        <v>5900</v>
      </c>
      <c r="F25" s="28">
        <v>53100</v>
      </c>
      <c r="G25" s="66">
        <v>0</v>
      </c>
    </row>
    <row r="26" spans="1:7" ht="12.75">
      <c r="A26" s="50"/>
      <c r="B26" s="5" t="s">
        <v>25</v>
      </c>
      <c r="C26" s="1" t="s">
        <v>28</v>
      </c>
      <c r="D26" s="28">
        <v>66400</v>
      </c>
      <c r="E26" s="28">
        <v>6640</v>
      </c>
      <c r="F26" s="28">
        <v>59760</v>
      </c>
      <c r="G26" s="66">
        <v>0</v>
      </c>
    </row>
    <row r="27" spans="1:7" ht="12.75">
      <c r="A27" s="50"/>
      <c r="B27" s="5" t="s">
        <v>25</v>
      </c>
      <c r="C27" s="1" t="s">
        <v>29</v>
      </c>
      <c r="D27" s="28">
        <v>80000</v>
      </c>
      <c r="E27" s="28">
        <v>12000</v>
      </c>
      <c r="F27" s="28">
        <v>68000</v>
      </c>
      <c r="G27" s="66">
        <v>0</v>
      </c>
    </row>
    <row r="28" spans="1:7" ht="12.75">
      <c r="A28" s="50"/>
      <c r="B28" s="5" t="s">
        <v>25</v>
      </c>
      <c r="C28" s="1" t="s">
        <v>30</v>
      </c>
      <c r="D28" s="28">
        <v>142600</v>
      </c>
      <c r="E28" s="28">
        <v>21600</v>
      </c>
      <c r="F28" s="28">
        <v>121000</v>
      </c>
      <c r="G28" s="66">
        <v>0</v>
      </c>
    </row>
    <row r="29" spans="1:7" ht="12.75">
      <c r="A29" s="50"/>
      <c r="B29" s="5" t="s">
        <v>25</v>
      </c>
      <c r="C29" s="1" t="s">
        <v>31</v>
      </c>
      <c r="D29" s="28">
        <v>10000</v>
      </c>
      <c r="E29" s="28">
        <v>1000</v>
      </c>
      <c r="F29" s="28">
        <v>9000</v>
      </c>
      <c r="G29" s="66">
        <v>0</v>
      </c>
    </row>
    <row r="30" spans="1:7" ht="12.75">
      <c r="A30" s="50"/>
      <c r="B30" s="5"/>
      <c r="C30" s="1"/>
      <c r="D30" s="29">
        <f>SUM(D24:D29)</f>
        <v>378000</v>
      </c>
      <c r="E30" s="29">
        <f>SUM(E24:E29)</f>
        <v>49140</v>
      </c>
      <c r="F30" s="29">
        <f>SUM(F24:F29)</f>
        <v>328860</v>
      </c>
      <c r="G30" s="67">
        <f>SUM(G24:G29)</f>
        <v>0</v>
      </c>
    </row>
    <row r="31" spans="1:7" ht="12.75">
      <c r="A31" s="50"/>
      <c r="B31" s="5" t="s">
        <v>32</v>
      </c>
      <c r="C31" s="1" t="s">
        <v>33</v>
      </c>
      <c r="D31" s="28">
        <v>540000</v>
      </c>
      <c r="E31" s="28">
        <v>86000</v>
      </c>
      <c r="F31" s="28">
        <v>454000</v>
      </c>
      <c r="G31" s="66">
        <v>454000</v>
      </c>
    </row>
    <row r="32" spans="1:7" ht="12.75">
      <c r="A32" s="49"/>
      <c r="B32" s="5" t="s">
        <v>32</v>
      </c>
      <c r="C32" s="1" t="s">
        <v>34</v>
      </c>
      <c r="D32" s="28">
        <v>81000</v>
      </c>
      <c r="E32" s="28">
        <v>17000</v>
      </c>
      <c r="F32" s="28">
        <v>64000</v>
      </c>
      <c r="G32" s="66">
        <v>64000</v>
      </c>
    </row>
    <row r="33" spans="1:7" ht="12.75">
      <c r="A33" s="49"/>
      <c r="B33" s="5" t="s">
        <v>32</v>
      </c>
      <c r="C33" s="1" t="s">
        <v>35</v>
      </c>
      <c r="D33" s="28">
        <v>78200</v>
      </c>
      <c r="E33" s="28">
        <v>8200</v>
      </c>
      <c r="F33" s="28">
        <v>70000</v>
      </c>
      <c r="G33" s="66">
        <v>70000</v>
      </c>
    </row>
    <row r="34" spans="1:7" ht="12.75">
      <c r="A34" s="50"/>
      <c r="B34" s="5"/>
      <c r="C34" s="1"/>
      <c r="D34" s="29">
        <f>SUM(D31:D33)</f>
        <v>699200</v>
      </c>
      <c r="E34" s="29">
        <f>SUM(E31:E33)</f>
        <v>111200</v>
      </c>
      <c r="F34" s="29">
        <f>SUM(F31:F33)</f>
        <v>588000</v>
      </c>
      <c r="G34" s="67">
        <f>SUM(G31:G33)</f>
        <v>588000</v>
      </c>
    </row>
    <row r="35" spans="1:7" ht="12.75">
      <c r="A35" s="50"/>
      <c r="B35" s="5" t="s">
        <v>36</v>
      </c>
      <c r="C35" s="1" t="s">
        <v>37</v>
      </c>
      <c r="D35" s="28">
        <v>399729</v>
      </c>
      <c r="E35" s="28">
        <v>99729</v>
      </c>
      <c r="F35" s="28">
        <v>300000</v>
      </c>
      <c r="G35" s="66">
        <v>300000</v>
      </c>
    </row>
    <row r="36" spans="1:7" ht="12.75">
      <c r="A36" s="50"/>
      <c r="B36" s="5" t="s">
        <v>36</v>
      </c>
      <c r="C36" s="1" t="s">
        <v>33</v>
      </c>
      <c r="D36" s="28">
        <v>140700</v>
      </c>
      <c r="E36" s="28">
        <v>14200</v>
      </c>
      <c r="F36" s="28">
        <v>126500</v>
      </c>
      <c r="G36" s="66">
        <v>126000</v>
      </c>
    </row>
    <row r="37" spans="1:7" ht="12.75">
      <c r="A37" s="50"/>
      <c r="B37" s="5"/>
      <c r="C37" s="1"/>
      <c r="D37" s="29">
        <f>SUM(D35:D36)</f>
        <v>540429</v>
      </c>
      <c r="E37" s="29">
        <f>SUM(E35:E36)</f>
        <v>113929</v>
      </c>
      <c r="F37" s="29">
        <f>SUM(F35:F36)</f>
        <v>426500</v>
      </c>
      <c r="G37" s="67">
        <f>SUM(G35:G36)</f>
        <v>426000</v>
      </c>
    </row>
    <row r="38" spans="1:7" ht="12.75">
      <c r="A38" s="50"/>
      <c r="B38" s="5" t="s">
        <v>38</v>
      </c>
      <c r="C38" s="1" t="s">
        <v>6</v>
      </c>
      <c r="D38" s="29">
        <v>228960</v>
      </c>
      <c r="E38" s="29">
        <v>25460</v>
      </c>
      <c r="F38" s="29">
        <v>203500</v>
      </c>
      <c r="G38" s="67">
        <v>168000</v>
      </c>
    </row>
    <row r="39" spans="1:7" ht="12.75">
      <c r="A39" s="50"/>
      <c r="B39" s="5" t="s">
        <v>39</v>
      </c>
      <c r="C39" s="1" t="s">
        <v>40</v>
      </c>
      <c r="D39" s="28">
        <v>350000</v>
      </c>
      <c r="E39" s="28">
        <v>70000</v>
      </c>
      <c r="F39" s="28">
        <v>280000</v>
      </c>
      <c r="G39" s="66">
        <v>280000</v>
      </c>
    </row>
    <row r="40" spans="1:7" ht="12.75">
      <c r="A40" s="50"/>
      <c r="B40" s="5" t="s">
        <v>39</v>
      </c>
      <c r="C40" s="1" t="s">
        <v>41</v>
      </c>
      <c r="D40" s="28">
        <v>261560</v>
      </c>
      <c r="E40" s="28">
        <v>34000</v>
      </c>
      <c r="F40" s="28">
        <v>227560</v>
      </c>
      <c r="G40" s="66">
        <v>181000</v>
      </c>
    </row>
    <row r="41" spans="1:7" ht="12.75">
      <c r="A41" s="49"/>
      <c r="B41" s="5" t="s">
        <v>39</v>
      </c>
      <c r="C41" s="1" t="s">
        <v>42</v>
      </c>
      <c r="D41" s="28">
        <v>353600</v>
      </c>
      <c r="E41" s="28">
        <v>52600</v>
      </c>
      <c r="F41" s="28">
        <v>301000</v>
      </c>
      <c r="G41" s="66">
        <v>0</v>
      </c>
    </row>
    <row r="42" spans="1:7" ht="12.75">
      <c r="A42" s="49"/>
      <c r="B42" s="5" t="s">
        <v>39</v>
      </c>
      <c r="C42" s="1" t="s">
        <v>43</v>
      </c>
      <c r="D42" s="28">
        <v>70000</v>
      </c>
      <c r="E42" s="28">
        <v>11000</v>
      </c>
      <c r="F42" s="28">
        <v>59000</v>
      </c>
      <c r="G42" s="66">
        <v>0</v>
      </c>
    </row>
    <row r="43" spans="1:7" ht="12.75">
      <c r="A43" s="49"/>
      <c r="B43" s="5" t="s">
        <v>39</v>
      </c>
      <c r="C43" s="1" t="s">
        <v>44</v>
      </c>
      <c r="D43" s="28">
        <v>75600</v>
      </c>
      <c r="E43" s="28">
        <v>17600</v>
      </c>
      <c r="F43" s="28">
        <v>58000</v>
      </c>
      <c r="G43" s="66">
        <v>0</v>
      </c>
    </row>
    <row r="44" spans="1:7" ht="12.75">
      <c r="A44" s="50"/>
      <c r="B44" s="5" t="s">
        <v>39</v>
      </c>
      <c r="C44" s="1" t="s">
        <v>45</v>
      </c>
      <c r="D44" s="28">
        <v>50000</v>
      </c>
      <c r="E44" s="28">
        <v>10000</v>
      </c>
      <c r="F44" s="28">
        <v>40000</v>
      </c>
      <c r="G44" s="66">
        <v>0</v>
      </c>
    </row>
    <row r="45" spans="1:7" ht="12.75">
      <c r="A45" s="50"/>
      <c r="B45" s="5"/>
      <c r="C45" s="1"/>
      <c r="D45" s="29">
        <f>SUM(D39:D44)</f>
        <v>1160760</v>
      </c>
      <c r="E45" s="29">
        <f>SUM(E39:E44)</f>
        <v>195200</v>
      </c>
      <c r="F45" s="29">
        <f>SUM(F39:F44)</f>
        <v>965560</v>
      </c>
      <c r="G45" s="68">
        <f>SUM(G39:G44)</f>
        <v>461000</v>
      </c>
    </row>
    <row r="46" spans="1:7" ht="12.75">
      <c r="A46" s="49"/>
      <c r="B46" s="5" t="s">
        <v>46</v>
      </c>
      <c r="C46" s="1" t="s">
        <v>35</v>
      </c>
      <c r="D46" s="28">
        <v>96000</v>
      </c>
      <c r="E46" s="28">
        <v>9600</v>
      </c>
      <c r="F46" s="28">
        <v>86400</v>
      </c>
      <c r="G46" s="66">
        <v>85000</v>
      </c>
    </row>
    <row r="47" spans="1:7" ht="12.75">
      <c r="A47" s="50"/>
      <c r="B47" s="5" t="s">
        <v>46</v>
      </c>
      <c r="C47" s="1" t="s">
        <v>47</v>
      </c>
      <c r="D47" s="28">
        <v>140000</v>
      </c>
      <c r="E47" s="28">
        <v>14000</v>
      </c>
      <c r="F47" s="28">
        <v>126000</v>
      </c>
      <c r="G47" s="66">
        <v>0</v>
      </c>
    </row>
    <row r="48" spans="1:7" ht="12.75">
      <c r="A48" s="50"/>
      <c r="B48" s="5"/>
      <c r="C48" s="1"/>
      <c r="D48" s="29">
        <f>SUM(D46:D47)</f>
        <v>236000</v>
      </c>
      <c r="E48" s="29">
        <f>SUM(E46:E47)</f>
        <v>23600</v>
      </c>
      <c r="F48" s="29">
        <f>SUM(F46:F47)</f>
        <v>212400</v>
      </c>
      <c r="G48" s="67">
        <f>SUM(G46:G47)</f>
        <v>85000</v>
      </c>
    </row>
    <row r="49" spans="1:7" ht="12.75">
      <c r="A49" s="49"/>
      <c r="B49" s="5" t="s">
        <v>48</v>
      </c>
      <c r="C49" s="1" t="s">
        <v>49</v>
      </c>
      <c r="D49" s="28">
        <v>15300</v>
      </c>
      <c r="E49" s="28">
        <v>3300</v>
      </c>
      <c r="F49" s="28">
        <v>12000</v>
      </c>
      <c r="G49" s="66">
        <v>0</v>
      </c>
    </row>
    <row r="50" spans="1:7" ht="12.75">
      <c r="A50" s="50"/>
      <c r="B50" s="5" t="s">
        <v>48</v>
      </c>
      <c r="C50" s="1" t="s">
        <v>50</v>
      </c>
      <c r="D50" s="28">
        <v>17500</v>
      </c>
      <c r="E50" s="28">
        <v>2500</v>
      </c>
      <c r="F50" s="28">
        <v>15000</v>
      </c>
      <c r="G50" s="66">
        <v>0</v>
      </c>
    </row>
    <row r="51" spans="1:7" ht="12.75">
      <c r="A51" s="50"/>
      <c r="B51" s="5" t="s">
        <v>48</v>
      </c>
      <c r="C51" s="1" t="s">
        <v>51</v>
      </c>
      <c r="D51" s="28">
        <v>13000</v>
      </c>
      <c r="E51" s="28">
        <v>2000</v>
      </c>
      <c r="F51" s="28">
        <v>11000</v>
      </c>
      <c r="G51" s="66">
        <v>0</v>
      </c>
    </row>
    <row r="52" spans="1:7" ht="12.75">
      <c r="A52" s="50"/>
      <c r="B52" s="5" t="s">
        <v>48</v>
      </c>
      <c r="C52" s="1" t="s">
        <v>52</v>
      </c>
      <c r="D52" s="28">
        <v>97000</v>
      </c>
      <c r="E52" s="28">
        <v>11000</v>
      </c>
      <c r="F52" s="28">
        <v>86000</v>
      </c>
      <c r="G52" s="66">
        <v>86000</v>
      </c>
    </row>
    <row r="53" spans="1:7" ht="12.75">
      <c r="A53" s="50"/>
      <c r="B53" s="5" t="s">
        <v>48</v>
      </c>
      <c r="C53" s="1" t="s">
        <v>35</v>
      </c>
      <c r="D53" s="28">
        <v>78200</v>
      </c>
      <c r="E53" s="28">
        <v>16200</v>
      </c>
      <c r="F53" s="28">
        <v>62000</v>
      </c>
      <c r="G53" s="66">
        <v>62000</v>
      </c>
    </row>
    <row r="54" spans="1:7" ht="12.75">
      <c r="A54" s="50"/>
      <c r="B54" s="5"/>
      <c r="C54" s="1"/>
      <c r="D54" s="29">
        <f>SUM(D49:D53)</f>
        <v>221000</v>
      </c>
      <c r="E54" s="29">
        <f>SUM(E49:E53)</f>
        <v>35000</v>
      </c>
      <c r="F54" s="29">
        <f>SUM(F49:F53)</f>
        <v>186000</v>
      </c>
      <c r="G54" s="67">
        <f>SUM(G49:G53)</f>
        <v>148000</v>
      </c>
    </row>
    <row r="55" spans="1:7" ht="12.75">
      <c r="A55" s="49"/>
      <c r="B55" s="5" t="s">
        <v>53</v>
      </c>
      <c r="C55" s="1" t="s">
        <v>52</v>
      </c>
      <c r="D55" s="28">
        <v>125000</v>
      </c>
      <c r="E55" s="28">
        <v>17000</v>
      </c>
      <c r="F55" s="28">
        <v>108000</v>
      </c>
      <c r="G55" s="66">
        <v>108000</v>
      </c>
    </row>
    <row r="56" spans="1:7" ht="12.75">
      <c r="A56" s="49"/>
      <c r="B56" s="5" t="s">
        <v>53</v>
      </c>
      <c r="C56" s="1" t="s">
        <v>54</v>
      </c>
      <c r="D56" s="28">
        <v>70000</v>
      </c>
      <c r="E56" s="28">
        <v>9000</v>
      </c>
      <c r="F56" s="28">
        <v>61000</v>
      </c>
      <c r="G56" s="66">
        <v>61000</v>
      </c>
    </row>
    <row r="57" spans="1:7" s="15" customFormat="1" ht="12.75">
      <c r="A57" s="51"/>
      <c r="B57" s="69"/>
      <c r="C57" s="16"/>
      <c r="D57" s="29">
        <f>SUM(D55:D56)</f>
        <v>195000</v>
      </c>
      <c r="E57" s="29">
        <f>SUM(E55:E56)</f>
        <v>26000</v>
      </c>
      <c r="F57" s="29">
        <f>SUM(F55:F56)</f>
        <v>169000</v>
      </c>
      <c r="G57" s="68">
        <f>SUM(G55:G56)</f>
        <v>169000</v>
      </c>
    </row>
    <row r="58" spans="1:7" ht="12.75">
      <c r="A58" s="50"/>
      <c r="B58" s="5" t="s">
        <v>55</v>
      </c>
      <c r="C58" s="1" t="s">
        <v>56</v>
      </c>
      <c r="D58" s="28">
        <v>40000</v>
      </c>
      <c r="E58" s="28">
        <v>4000</v>
      </c>
      <c r="F58" s="28">
        <v>36000</v>
      </c>
      <c r="G58" s="66">
        <v>36000</v>
      </c>
    </row>
    <row r="59" spans="1:7" ht="12.75">
      <c r="A59" s="50"/>
      <c r="B59" s="5" t="s">
        <v>55</v>
      </c>
      <c r="C59" s="1" t="s">
        <v>57</v>
      </c>
      <c r="D59" s="28">
        <v>27775</v>
      </c>
      <c r="E59" s="28">
        <v>2777</v>
      </c>
      <c r="F59" s="28">
        <v>24998</v>
      </c>
      <c r="G59" s="66">
        <v>19000</v>
      </c>
    </row>
    <row r="60" spans="1:7" ht="12.75">
      <c r="A60" s="50"/>
      <c r="B60" s="5"/>
      <c r="C60" s="1"/>
      <c r="D60" s="29">
        <f>SUM(D58:D59)</f>
        <v>67775</v>
      </c>
      <c r="E60" s="29">
        <f>SUM(E58:E59)</f>
        <v>6777</v>
      </c>
      <c r="F60" s="29">
        <f>SUM(F58:F59)</f>
        <v>60998</v>
      </c>
      <c r="G60" s="68">
        <f>SUM(G58:G59)</f>
        <v>55000</v>
      </c>
    </row>
    <row r="61" spans="1:7" ht="12" customHeight="1">
      <c r="A61" s="50"/>
      <c r="B61" s="5" t="s">
        <v>58</v>
      </c>
      <c r="C61" s="1" t="s">
        <v>59</v>
      </c>
      <c r="D61" s="28">
        <v>350000</v>
      </c>
      <c r="E61" s="28">
        <v>50000</v>
      </c>
      <c r="F61" s="28">
        <v>300000</v>
      </c>
      <c r="G61" s="66">
        <v>300000</v>
      </c>
    </row>
    <row r="62" spans="1:7" ht="12.75">
      <c r="A62" s="50"/>
      <c r="B62" s="5" t="s">
        <v>58</v>
      </c>
      <c r="C62" s="1" t="s">
        <v>60</v>
      </c>
      <c r="D62" s="28">
        <v>215000</v>
      </c>
      <c r="E62" s="28">
        <v>25000</v>
      </c>
      <c r="F62" s="28">
        <v>190000</v>
      </c>
      <c r="G62" s="66">
        <v>0</v>
      </c>
    </row>
    <row r="63" spans="1:7" ht="12.75">
      <c r="A63" s="50"/>
      <c r="B63" s="5" t="s">
        <v>58</v>
      </c>
      <c r="C63" s="1" t="s">
        <v>61</v>
      </c>
      <c r="D63" s="28">
        <v>31100</v>
      </c>
      <c r="E63" s="28">
        <v>3700</v>
      </c>
      <c r="F63" s="28">
        <v>27400</v>
      </c>
      <c r="G63" s="66">
        <v>20000</v>
      </c>
    </row>
    <row r="64" spans="1:7" ht="12.75">
      <c r="A64" s="52"/>
      <c r="B64" s="5" t="s">
        <v>58</v>
      </c>
      <c r="C64" s="1" t="s">
        <v>62</v>
      </c>
      <c r="D64" s="28">
        <v>205000</v>
      </c>
      <c r="E64" s="28">
        <v>20500</v>
      </c>
      <c r="F64" s="28">
        <v>184500</v>
      </c>
      <c r="G64" s="66">
        <v>0</v>
      </c>
    </row>
    <row r="65" spans="1:7" ht="12.75">
      <c r="A65" s="50"/>
      <c r="B65" s="5"/>
      <c r="C65" s="1"/>
      <c r="D65" s="29">
        <f>SUM(D61:D64)</f>
        <v>801100</v>
      </c>
      <c r="E65" s="29">
        <f>SUM(E61:E64)</f>
        <v>99200</v>
      </c>
      <c r="F65" s="29">
        <f>SUM(F61:F64)</f>
        <v>701900</v>
      </c>
      <c r="G65" s="67">
        <f>SUM(G61:G64)</f>
        <v>320000</v>
      </c>
    </row>
    <row r="66" spans="1:7" ht="12.75">
      <c r="A66" s="50"/>
      <c r="B66" s="5" t="s">
        <v>63</v>
      </c>
      <c r="C66" s="1" t="s">
        <v>64</v>
      </c>
      <c r="D66" s="28">
        <v>187400</v>
      </c>
      <c r="E66" s="28">
        <v>21400</v>
      </c>
      <c r="F66" s="28">
        <v>166000</v>
      </c>
      <c r="G66" s="66">
        <v>166000</v>
      </c>
    </row>
    <row r="67" spans="1:7" ht="12.75">
      <c r="A67" s="50"/>
      <c r="B67" s="5" t="s">
        <v>63</v>
      </c>
      <c r="C67" s="1" t="s">
        <v>65</v>
      </c>
      <c r="D67" s="28">
        <v>100000</v>
      </c>
      <c r="E67" s="28">
        <v>10000</v>
      </c>
      <c r="F67" s="28">
        <v>90000</v>
      </c>
      <c r="G67" s="66">
        <v>90000</v>
      </c>
    </row>
    <row r="68" spans="1:7" ht="12.75">
      <c r="A68" s="50"/>
      <c r="B68" s="5"/>
      <c r="C68" s="1"/>
      <c r="D68" s="29">
        <f>SUM(D66:D67)</f>
        <v>287400</v>
      </c>
      <c r="E68" s="29">
        <f>SUM(E66:E67)</f>
        <v>31400</v>
      </c>
      <c r="F68" s="29">
        <f>SUM(F66:F67)</f>
        <v>256000</v>
      </c>
      <c r="G68" s="67">
        <f>SUM(G66:G67)</f>
        <v>256000</v>
      </c>
    </row>
    <row r="69" spans="1:7" ht="12.75">
      <c r="A69" s="50"/>
      <c r="B69" s="5" t="s">
        <v>66</v>
      </c>
      <c r="C69" s="1" t="s">
        <v>62</v>
      </c>
      <c r="D69" s="28">
        <v>445159</v>
      </c>
      <c r="E69" s="28">
        <v>95159</v>
      </c>
      <c r="F69" s="28">
        <v>350000</v>
      </c>
      <c r="G69" s="66">
        <v>350000</v>
      </c>
    </row>
    <row r="70" spans="1:7" ht="12.75">
      <c r="A70" s="50"/>
      <c r="B70" s="5" t="s">
        <v>66</v>
      </c>
      <c r="C70" s="1" t="s">
        <v>67</v>
      </c>
      <c r="D70" s="28">
        <v>344000</v>
      </c>
      <c r="E70" s="28">
        <v>34400</v>
      </c>
      <c r="F70" s="28">
        <v>309600</v>
      </c>
      <c r="G70" s="66">
        <v>300000</v>
      </c>
    </row>
    <row r="71" spans="1:7" ht="12.75">
      <c r="A71" s="50"/>
      <c r="B71" s="5"/>
      <c r="C71" s="1"/>
      <c r="D71" s="29">
        <f>SUM(D69:D70)</f>
        <v>789159</v>
      </c>
      <c r="E71" s="29">
        <f>SUM(E69:E70)</f>
        <v>129559</v>
      </c>
      <c r="F71" s="29">
        <f>SUM(F69:F70)</f>
        <v>659600</v>
      </c>
      <c r="G71" s="67">
        <f>SUM(G69:G70)</f>
        <v>650000</v>
      </c>
    </row>
    <row r="72" spans="1:7" ht="12.75">
      <c r="A72" s="50"/>
      <c r="B72" s="5" t="s">
        <v>68</v>
      </c>
      <c r="C72" s="1" t="s">
        <v>69</v>
      </c>
      <c r="D72" s="29">
        <v>130000</v>
      </c>
      <c r="E72" s="29">
        <v>30000</v>
      </c>
      <c r="F72" s="29">
        <v>100000</v>
      </c>
      <c r="G72" s="67">
        <v>0</v>
      </c>
    </row>
    <row r="73" spans="1:7" ht="12.75">
      <c r="A73" s="50"/>
      <c r="B73" s="5" t="s">
        <v>70</v>
      </c>
      <c r="C73" s="1" t="s">
        <v>71</v>
      </c>
      <c r="D73" s="28">
        <v>2518750</v>
      </c>
      <c r="E73" s="28">
        <v>1518750</v>
      </c>
      <c r="F73" s="28">
        <v>1000000</v>
      </c>
      <c r="G73" s="66">
        <v>1000000</v>
      </c>
    </row>
    <row r="74" spans="1:7" ht="12.75">
      <c r="A74" s="50"/>
      <c r="B74" s="5" t="s">
        <v>70</v>
      </c>
      <c r="C74" s="1" t="s">
        <v>67</v>
      </c>
      <c r="D74" s="28">
        <v>470000</v>
      </c>
      <c r="E74" s="28">
        <v>50000</v>
      </c>
      <c r="F74" s="28">
        <v>420000</v>
      </c>
      <c r="G74" s="66">
        <v>420000</v>
      </c>
    </row>
    <row r="75" spans="1:7" ht="12.75">
      <c r="A75" s="50"/>
      <c r="B75" s="5" t="s">
        <v>70</v>
      </c>
      <c r="C75" s="1" t="s">
        <v>72</v>
      </c>
      <c r="D75" s="28">
        <v>402000</v>
      </c>
      <c r="E75" s="28">
        <v>60000</v>
      </c>
      <c r="F75" s="28">
        <v>342000</v>
      </c>
      <c r="G75" s="66">
        <v>317000</v>
      </c>
    </row>
    <row r="76" spans="1:7" ht="12.75">
      <c r="A76" s="50"/>
      <c r="B76" s="5" t="s">
        <v>70</v>
      </c>
      <c r="C76" s="1" t="s">
        <v>73</v>
      </c>
      <c r="D76" s="28">
        <v>60000</v>
      </c>
      <c r="E76" s="28">
        <v>6000</v>
      </c>
      <c r="F76" s="28">
        <v>54000</v>
      </c>
      <c r="G76" s="66">
        <v>0</v>
      </c>
    </row>
    <row r="77" spans="1:7" ht="12.75">
      <c r="A77" s="50"/>
      <c r="B77" s="5"/>
      <c r="C77" s="1"/>
      <c r="D77" s="29">
        <f>SUM(D73:D76)</f>
        <v>3450750</v>
      </c>
      <c r="E77" s="29">
        <f>SUM(E73:E76)</f>
        <v>1634750</v>
      </c>
      <c r="F77" s="29">
        <f>SUM(F73:F76)</f>
        <v>1816000</v>
      </c>
      <c r="G77" s="68">
        <f>SUM(G73:G76)</f>
        <v>1737000</v>
      </c>
    </row>
    <row r="78" spans="1:7" ht="12.75">
      <c r="A78" s="51"/>
      <c r="B78" s="5" t="s">
        <v>74</v>
      </c>
      <c r="C78" s="1" t="s">
        <v>75</v>
      </c>
      <c r="D78" s="28">
        <v>468000</v>
      </c>
      <c r="E78" s="28">
        <v>168000</v>
      </c>
      <c r="F78" s="28">
        <v>300000</v>
      </c>
      <c r="G78" s="66">
        <v>0</v>
      </c>
    </row>
    <row r="79" spans="1:7" ht="12.75">
      <c r="A79" s="50"/>
      <c r="B79" s="5" t="s">
        <v>74</v>
      </c>
      <c r="C79" s="1" t="s">
        <v>76</v>
      </c>
      <c r="D79" s="28">
        <v>221160</v>
      </c>
      <c r="E79" s="28">
        <v>31160</v>
      </c>
      <c r="F79" s="28">
        <v>190000</v>
      </c>
      <c r="G79" s="66">
        <v>0</v>
      </c>
    </row>
    <row r="80" spans="1:7" ht="12.75">
      <c r="A80" s="50"/>
      <c r="B80" s="5" t="s">
        <v>74</v>
      </c>
      <c r="C80" s="1" t="s">
        <v>77</v>
      </c>
      <c r="D80" s="28">
        <v>131000</v>
      </c>
      <c r="E80" s="28">
        <v>65000</v>
      </c>
      <c r="F80" s="28">
        <v>66000</v>
      </c>
      <c r="G80" s="66">
        <v>0</v>
      </c>
    </row>
    <row r="81" spans="1:7" ht="12.75">
      <c r="A81" s="50"/>
      <c r="B81" s="5" t="s">
        <v>74</v>
      </c>
      <c r="C81" s="1" t="s">
        <v>78</v>
      </c>
      <c r="D81" s="28">
        <v>262090</v>
      </c>
      <c r="E81" s="28">
        <v>186090</v>
      </c>
      <c r="F81" s="28">
        <v>76000</v>
      </c>
      <c r="G81" s="66">
        <v>0</v>
      </c>
    </row>
    <row r="82" spans="1:7" ht="12.75">
      <c r="A82" s="50"/>
      <c r="B82" s="5"/>
      <c r="C82" s="1"/>
      <c r="D82" s="29">
        <f>SUM(D78:D81)</f>
        <v>1082250</v>
      </c>
      <c r="E82" s="29">
        <f>SUM(E78:E81)</f>
        <v>450250</v>
      </c>
      <c r="F82" s="29">
        <f>SUM(F78:F81)</f>
        <v>632000</v>
      </c>
      <c r="G82" s="67">
        <f>SUM(G78:G81)</f>
        <v>0</v>
      </c>
    </row>
    <row r="83" spans="1:7" ht="12.75">
      <c r="A83" s="49"/>
      <c r="B83" s="5" t="s">
        <v>79</v>
      </c>
      <c r="C83" s="1" t="s">
        <v>80</v>
      </c>
      <c r="D83" s="28">
        <v>235000</v>
      </c>
      <c r="E83" s="28">
        <v>23500</v>
      </c>
      <c r="F83" s="28">
        <v>211500</v>
      </c>
      <c r="G83" s="66">
        <v>0</v>
      </c>
    </row>
    <row r="84" spans="1:7" ht="12.75">
      <c r="A84" s="49"/>
      <c r="B84" s="5" t="s">
        <v>79</v>
      </c>
      <c r="C84" s="1" t="s">
        <v>81</v>
      </c>
      <c r="D84" s="28">
        <v>88000</v>
      </c>
      <c r="E84" s="28">
        <v>8800</v>
      </c>
      <c r="F84" s="28">
        <v>79200</v>
      </c>
      <c r="G84" s="66">
        <v>0</v>
      </c>
    </row>
    <row r="85" spans="1:7" ht="12.75">
      <c r="A85" s="50"/>
      <c r="B85" s="5" t="s">
        <v>79</v>
      </c>
      <c r="C85" s="1" t="s">
        <v>82</v>
      </c>
      <c r="D85" s="28">
        <v>52000</v>
      </c>
      <c r="E85" s="28">
        <v>5200</v>
      </c>
      <c r="F85" s="28">
        <v>46800</v>
      </c>
      <c r="G85" s="66">
        <v>0</v>
      </c>
    </row>
    <row r="86" spans="1:7" ht="12.75">
      <c r="A86" s="50"/>
      <c r="B86" s="5" t="s">
        <v>79</v>
      </c>
      <c r="C86" s="1" t="s">
        <v>83</v>
      </c>
      <c r="D86" s="28">
        <v>17000</v>
      </c>
      <c r="E86" s="28">
        <v>1700</v>
      </c>
      <c r="F86" s="28">
        <v>15300</v>
      </c>
      <c r="G86" s="66">
        <v>0</v>
      </c>
    </row>
    <row r="87" spans="1:7" ht="12.75">
      <c r="A87" s="50"/>
      <c r="B87" s="5" t="s">
        <v>79</v>
      </c>
      <c r="C87" s="1" t="s">
        <v>84</v>
      </c>
      <c r="D87" s="28">
        <v>29000</v>
      </c>
      <c r="E87" s="28">
        <v>2900</v>
      </c>
      <c r="F87" s="28">
        <v>26100</v>
      </c>
      <c r="G87" s="66">
        <v>0</v>
      </c>
    </row>
    <row r="88" spans="1:7" ht="12.75">
      <c r="A88" s="50"/>
      <c r="B88" s="5" t="s">
        <v>79</v>
      </c>
      <c r="C88" s="1" t="s">
        <v>85</v>
      </c>
      <c r="D88" s="28">
        <v>27000</v>
      </c>
      <c r="E88" s="28">
        <v>2700</v>
      </c>
      <c r="F88" s="28">
        <v>24300</v>
      </c>
      <c r="G88" s="66">
        <v>0</v>
      </c>
    </row>
    <row r="89" spans="1:7" ht="12.75">
      <c r="A89" s="50"/>
      <c r="B89" s="5" t="s">
        <v>79</v>
      </c>
      <c r="C89" s="1" t="s">
        <v>86</v>
      </c>
      <c r="D89" s="28">
        <v>75000</v>
      </c>
      <c r="E89" s="28">
        <v>7500</v>
      </c>
      <c r="F89" s="28">
        <v>67500</v>
      </c>
      <c r="G89" s="66">
        <v>0</v>
      </c>
    </row>
    <row r="90" spans="1:7" ht="12.75">
      <c r="A90" s="51"/>
      <c r="B90" s="5" t="s">
        <v>79</v>
      </c>
      <c r="C90" s="1" t="s">
        <v>87</v>
      </c>
      <c r="D90" s="31">
        <v>240000</v>
      </c>
      <c r="E90" s="31">
        <v>24000</v>
      </c>
      <c r="F90" s="31">
        <v>216000</v>
      </c>
      <c r="G90" s="66">
        <v>0</v>
      </c>
    </row>
    <row r="91" spans="1:7" ht="12.75">
      <c r="A91" s="50"/>
      <c r="B91" s="5"/>
      <c r="C91" s="1"/>
      <c r="D91" s="29">
        <f>SUM(D83:D90)</f>
        <v>763000</v>
      </c>
      <c r="E91" s="29">
        <f>SUM(E83:E90)</f>
        <v>76300</v>
      </c>
      <c r="F91" s="29">
        <f>SUM(F83:F90)</f>
        <v>686700</v>
      </c>
      <c r="G91" s="67">
        <f>SUM(G83:G90)</f>
        <v>0</v>
      </c>
    </row>
    <row r="92" spans="1:7" ht="12.75">
      <c r="A92" s="50"/>
      <c r="B92" s="5" t="s">
        <v>88</v>
      </c>
      <c r="C92" s="1" t="s">
        <v>89</v>
      </c>
      <c r="D92" s="28">
        <v>193100</v>
      </c>
      <c r="E92" s="28">
        <v>23100</v>
      </c>
      <c r="F92" s="28">
        <v>170000</v>
      </c>
      <c r="G92" s="66">
        <v>161000</v>
      </c>
    </row>
    <row r="93" spans="1:7" ht="12.75">
      <c r="A93" s="50"/>
      <c r="B93" s="5" t="s">
        <v>88</v>
      </c>
      <c r="C93" s="1" t="s">
        <v>90</v>
      </c>
      <c r="D93" s="28">
        <v>26700</v>
      </c>
      <c r="E93" s="28">
        <v>2700</v>
      </c>
      <c r="F93" s="28">
        <v>24000</v>
      </c>
      <c r="G93" s="66">
        <v>24000</v>
      </c>
    </row>
    <row r="94" spans="1:7" ht="12.75">
      <c r="A94" s="50"/>
      <c r="B94" s="5" t="s">
        <v>88</v>
      </c>
      <c r="C94" s="1" t="s">
        <v>91</v>
      </c>
      <c r="D94" s="28">
        <v>75000</v>
      </c>
      <c r="E94" s="28">
        <v>8000</v>
      </c>
      <c r="F94" s="28">
        <v>67000</v>
      </c>
      <c r="G94" s="66">
        <v>0</v>
      </c>
    </row>
    <row r="95" spans="1:7" ht="12.75">
      <c r="A95" s="50"/>
      <c r="B95" s="5"/>
      <c r="C95" s="8"/>
      <c r="D95" s="29">
        <f>SUM(D92:D94)</f>
        <v>294800</v>
      </c>
      <c r="E95" s="29">
        <f>SUM(E92:E94)</f>
        <v>33800</v>
      </c>
      <c r="F95" s="29">
        <f>SUM(F92:F94)</f>
        <v>261000</v>
      </c>
      <c r="G95" s="67">
        <f>SUM(G92:G94)</f>
        <v>185000</v>
      </c>
    </row>
    <row r="96" spans="1:7" s="15" customFormat="1" ht="12.75">
      <c r="A96" s="53"/>
      <c r="B96" s="70" t="s">
        <v>92</v>
      </c>
      <c r="C96" s="22" t="s">
        <v>71</v>
      </c>
      <c r="D96" s="32">
        <v>500000</v>
      </c>
      <c r="E96" s="32">
        <v>50000</v>
      </c>
      <c r="F96" s="32">
        <v>450000</v>
      </c>
      <c r="G96" s="71">
        <v>335000</v>
      </c>
    </row>
    <row r="97" spans="1:7" ht="12.75">
      <c r="A97" s="50"/>
      <c r="B97" s="5" t="s">
        <v>93</v>
      </c>
      <c r="C97" s="1" t="s">
        <v>94</v>
      </c>
      <c r="D97" s="28">
        <v>486850</v>
      </c>
      <c r="E97" s="28">
        <v>83528</v>
      </c>
      <c r="F97" s="28">
        <v>403322</v>
      </c>
      <c r="G97" s="66">
        <v>209000</v>
      </c>
    </row>
    <row r="98" spans="1:7" ht="12.75">
      <c r="A98" s="50"/>
      <c r="B98" s="5" t="s">
        <v>93</v>
      </c>
      <c r="C98" s="1" t="s">
        <v>67</v>
      </c>
      <c r="D98" s="28">
        <v>654000</v>
      </c>
      <c r="E98" s="28">
        <v>65400</v>
      </c>
      <c r="F98" s="28">
        <v>588600</v>
      </c>
      <c r="G98" s="66">
        <v>575000</v>
      </c>
    </row>
    <row r="99" spans="1:7" ht="12.75">
      <c r="A99" s="50"/>
      <c r="B99" s="5" t="s">
        <v>93</v>
      </c>
      <c r="C99" s="1" t="s">
        <v>95</v>
      </c>
      <c r="D99" s="28">
        <v>463059</v>
      </c>
      <c r="E99" s="28">
        <v>120396</v>
      </c>
      <c r="F99" s="28">
        <v>342663</v>
      </c>
      <c r="G99" s="66">
        <v>0</v>
      </c>
    </row>
    <row r="100" spans="1:7" ht="12.75">
      <c r="A100" s="50"/>
      <c r="B100" s="5"/>
      <c r="C100" s="1"/>
      <c r="D100" s="29">
        <f>SUM(D97:D99)</f>
        <v>1603909</v>
      </c>
      <c r="E100" s="29">
        <f>SUM(E97:E99)</f>
        <v>269324</v>
      </c>
      <c r="F100" s="29">
        <f>SUM(F97:F99)</f>
        <v>1334585</v>
      </c>
      <c r="G100" s="68">
        <f>SUM(G97:G99)</f>
        <v>784000</v>
      </c>
    </row>
    <row r="101" spans="1:7" ht="12.75">
      <c r="A101" s="50"/>
      <c r="B101" s="5" t="s">
        <v>96</v>
      </c>
      <c r="C101" s="1" t="s">
        <v>97</v>
      </c>
      <c r="D101" s="28">
        <v>500000</v>
      </c>
      <c r="E101" s="28">
        <v>50000</v>
      </c>
      <c r="F101" s="28">
        <v>450000</v>
      </c>
      <c r="G101" s="66">
        <v>0</v>
      </c>
    </row>
    <row r="102" spans="1:7" ht="12.75">
      <c r="A102" s="50"/>
      <c r="B102" s="5" t="s">
        <v>96</v>
      </c>
      <c r="C102" s="1" t="s">
        <v>98</v>
      </c>
      <c r="D102" s="28">
        <v>180290</v>
      </c>
      <c r="E102" s="28">
        <v>18029</v>
      </c>
      <c r="F102" s="28">
        <v>162261</v>
      </c>
      <c r="G102" s="66">
        <v>80000</v>
      </c>
    </row>
    <row r="103" spans="1:7" ht="12.75">
      <c r="A103" s="50"/>
      <c r="B103" s="5" t="s">
        <v>96</v>
      </c>
      <c r="C103" s="1" t="s">
        <v>99</v>
      </c>
      <c r="D103" s="28">
        <v>50000</v>
      </c>
      <c r="E103" s="28">
        <v>5000</v>
      </c>
      <c r="F103" s="28">
        <v>45000</v>
      </c>
      <c r="G103" s="66">
        <v>0</v>
      </c>
    </row>
    <row r="104" spans="1:7" ht="12.75">
      <c r="A104" s="50"/>
      <c r="B104" s="5" t="s">
        <v>96</v>
      </c>
      <c r="C104" s="1" t="s">
        <v>100</v>
      </c>
      <c r="D104" s="28">
        <v>45000</v>
      </c>
      <c r="E104" s="28">
        <v>4500</v>
      </c>
      <c r="F104" s="28">
        <v>40500</v>
      </c>
      <c r="G104" s="66">
        <v>40000</v>
      </c>
    </row>
    <row r="105" spans="1:7" ht="12.75">
      <c r="A105" s="50"/>
      <c r="B105" s="5" t="s">
        <v>96</v>
      </c>
      <c r="C105" s="1" t="s">
        <v>101</v>
      </c>
      <c r="D105" s="28">
        <v>50000</v>
      </c>
      <c r="E105" s="28">
        <v>5000</v>
      </c>
      <c r="F105" s="28">
        <v>45000</v>
      </c>
      <c r="G105" s="66">
        <v>40000</v>
      </c>
    </row>
    <row r="106" spans="1:7" ht="12.75">
      <c r="A106" s="50"/>
      <c r="B106" s="5" t="s">
        <v>96</v>
      </c>
      <c r="C106" s="1" t="s">
        <v>102</v>
      </c>
      <c r="D106" s="28">
        <v>130000</v>
      </c>
      <c r="E106" s="28">
        <v>13000</v>
      </c>
      <c r="F106" s="28">
        <v>117000</v>
      </c>
      <c r="G106" s="66">
        <v>81000</v>
      </c>
    </row>
    <row r="107" spans="1:7" ht="12.75">
      <c r="A107" s="50"/>
      <c r="B107" s="5" t="s">
        <v>96</v>
      </c>
      <c r="C107" s="1" t="s">
        <v>103</v>
      </c>
      <c r="D107" s="28">
        <v>50000</v>
      </c>
      <c r="E107" s="28">
        <v>5000</v>
      </c>
      <c r="F107" s="28">
        <v>45000</v>
      </c>
      <c r="G107" s="66">
        <v>0</v>
      </c>
    </row>
    <row r="108" spans="1:7" ht="12.75">
      <c r="A108" s="50"/>
      <c r="B108" s="5" t="s">
        <v>96</v>
      </c>
      <c r="C108" s="1" t="s">
        <v>104</v>
      </c>
      <c r="D108" s="28">
        <v>224920</v>
      </c>
      <c r="E108" s="28">
        <v>22492</v>
      </c>
      <c r="F108" s="28">
        <v>202428</v>
      </c>
      <c r="G108" s="66">
        <v>142000</v>
      </c>
    </row>
    <row r="109" spans="1:7" ht="12.75">
      <c r="A109" s="50"/>
      <c r="B109" s="5"/>
      <c r="C109" s="1"/>
      <c r="D109" s="29">
        <f>SUM(D101:D108)</f>
        <v>1230210</v>
      </c>
      <c r="E109" s="29">
        <f>SUM(E101:E108)</f>
        <v>123021</v>
      </c>
      <c r="F109" s="29">
        <f>SUM(F101:F108)</f>
        <v>1107189</v>
      </c>
      <c r="G109" s="67">
        <f>SUM(G101:G108)</f>
        <v>383000</v>
      </c>
    </row>
    <row r="110" spans="1:7" ht="12.75">
      <c r="A110" s="50"/>
      <c r="B110" s="5" t="s">
        <v>159</v>
      </c>
      <c r="C110" s="1" t="s">
        <v>33</v>
      </c>
      <c r="D110" s="28">
        <v>415200</v>
      </c>
      <c r="E110" s="28">
        <v>41520</v>
      </c>
      <c r="F110" s="28">
        <v>373680</v>
      </c>
      <c r="G110" s="66">
        <v>362000</v>
      </c>
    </row>
    <row r="111" spans="1:7" ht="12.75">
      <c r="A111" s="50"/>
      <c r="B111" s="5" t="s">
        <v>159</v>
      </c>
      <c r="C111" s="1" t="s">
        <v>160</v>
      </c>
      <c r="D111" s="28">
        <v>158400</v>
      </c>
      <c r="E111" s="28">
        <v>15900</v>
      </c>
      <c r="F111" s="28">
        <v>142500</v>
      </c>
      <c r="G111" s="66">
        <v>100000</v>
      </c>
    </row>
    <row r="112" spans="1:7" ht="12.75">
      <c r="A112" s="50"/>
      <c r="B112" s="5" t="s">
        <v>159</v>
      </c>
      <c r="C112" s="1" t="s">
        <v>161</v>
      </c>
      <c r="D112" s="28">
        <v>338600</v>
      </c>
      <c r="E112" s="28">
        <v>34000</v>
      </c>
      <c r="F112" s="28">
        <v>304600</v>
      </c>
      <c r="G112" s="66">
        <v>105000</v>
      </c>
    </row>
    <row r="113" spans="1:7" ht="12.75">
      <c r="A113" s="50"/>
      <c r="B113" s="5"/>
      <c r="C113" s="1"/>
      <c r="D113" s="33">
        <f>SUM(D110:D112)</f>
        <v>912200</v>
      </c>
      <c r="E113" s="33">
        <f>SUM(E110:E112)</f>
        <v>91420</v>
      </c>
      <c r="F113" s="33">
        <f>SUM(F110:F112)</f>
        <v>820780</v>
      </c>
      <c r="G113" s="67">
        <f>SUM(G110:G112)</f>
        <v>567000</v>
      </c>
    </row>
    <row r="114" spans="1:7" ht="12.75">
      <c r="A114" s="54"/>
      <c r="B114" s="14"/>
      <c r="C114" s="13"/>
      <c r="D114" s="34"/>
      <c r="E114" s="34"/>
      <c r="F114" s="34"/>
      <c r="G114" s="72">
        <f>G14+G20+G35+G39+G61+G62+G64+G69+G73+G78+G79+G96+G101</f>
        <v>2977000</v>
      </c>
    </row>
    <row r="115" spans="1:7" ht="13.5" thickBot="1">
      <c r="A115" s="54"/>
      <c r="B115" s="14"/>
      <c r="C115" s="13"/>
      <c r="D115" s="34"/>
      <c r="E115" s="34"/>
      <c r="F115" s="34"/>
      <c r="G115" s="72">
        <f>G116-G114</f>
        <v>6787000</v>
      </c>
    </row>
    <row r="116" spans="1:7" ht="13.5" thickBot="1">
      <c r="A116" s="55"/>
      <c r="B116" s="6"/>
      <c r="C116" s="12"/>
      <c r="D116" s="35">
        <f>SUM(D113,D109,D100,D95:D96,D91,D82,D77,D71,D68,D65,D60,D57,D54,D48,D45,D37,D34,D30,D23,D18,D12,D13,D38,D72)</f>
        <v>19388152</v>
      </c>
      <c r="E116" s="35">
        <f>SUM(E113,E109,E100,E95:E96,E91,E82,E77,E71,E68,E65,E60,E57,E54,E48,E45,E37,E34,E30,E23,E18,E12,E13,E38,E72)</f>
        <v>4235665</v>
      </c>
      <c r="F116" s="35">
        <f>SUM(F113,F109,F100,F95:F96,F91,F82,F77,F71,F68,F65,F60,F57,F54,F48,F45,F37,F34,F30,F23,F18,F12,F13,F38,F72)</f>
        <v>15152487</v>
      </c>
      <c r="G116" s="73">
        <f>SUM(G113,G109,G100,G95:G96,G91,G82,G77,G71,G68,G65,G60,G57,G54,G48,G45,G37,G34,G30,G23,G18,G12,G13,G38,G72)</f>
        <v>9764000</v>
      </c>
    </row>
    <row r="117" spans="1:7" ht="13.5" thickBot="1">
      <c r="A117" s="56"/>
      <c r="B117" s="18"/>
      <c r="C117" s="19"/>
      <c r="D117" s="36"/>
      <c r="E117" s="36"/>
      <c r="F117" s="36"/>
      <c r="G117" s="73"/>
    </row>
    <row r="118" spans="1:7" ht="12.75">
      <c r="A118" s="48" t="s">
        <v>105</v>
      </c>
      <c r="B118" s="3" t="s">
        <v>106</v>
      </c>
      <c r="C118" s="4" t="s">
        <v>107</v>
      </c>
      <c r="D118" s="37">
        <v>420000</v>
      </c>
      <c r="E118" s="37">
        <v>70000</v>
      </c>
      <c r="F118" s="37">
        <v>350000</v>
      </c>
      <c r="G118" s="74">
        <v>0</v>
      </c>
    </row>
    <row r="119" spans="1:7" ht="12.75">
      <c r="A119" s="50"/>
      <c r="B119" s="5" t="s">
        <v>108</v>
      </c>
      <c r="C119" s="1" t="s">
        <v>109</v>
      </c>
      <c r="D119" s="28">
        <v>613000</v>
      </c>
      <c r="E119" s="28">
        <v>63000</v>
      </c>
      <c r="F119" s="28">
        <v>550000</v>
      </c>
      <c r="G119" s="66">
        <v>339000</v>
      </c>
    </row>
    <row r="120" spans="1:7" ht="12.75">
      <c r="A120" s="50"/>
      <c r="B120" s="5" t="s">
        <v>108</v>
      </c>
      <c r="C120" s="1" t="s">
        <v>110</v>
      </c>
      <c r="D120" s="28">
        <v>75000</v>
      </c>
      <c r="E120" s="28">
        <v>7600</v>
      </c>
      <c r="F120" s="28">
        <v>67400</v>
      </c>
      <c r="G120" s="66">
        <v>0</v>
      </c>
    </row>
    <row r="121" spans="1:7" ht="12.75">
      <c r="A121" s="50"/>
      <c r="B121" s="5" t="s">
        <v>108</v>
      </c>
      <c r="C121" s="1" t="s">
        <v>111</v>
      </c>
      <c r="D121" s="28">
        <v>78000</v>
      </c>
      <c r="E121" s="28">
        <v>9000</v>
      </c>
      <c r="F121" s="28">
        <v>69000</v>
      </c>
      <c r="G121" s="66">
        <v>0</v>
      </c>
    </row>
    <row r="122" spans="1:7" ht="12.75">
      <c r="A122" s="50"/>
      <c r="B122" s="5"/>
      <c r="C122" s="1"/>
      <c r="D122" s="29">
        <f>SUM(D119:D121)</f>
        <v>766000</v>
      </c>
      <c r="E122" s="29">
        <f>SUM(E119:E121)</f>
        <v>79600</v>
      </c>
      <c r="F122" s="29">
        <f>SUM(F119:F121)</f>
        <v>686400</v>
      </c>
      <c r="G122" s="68">
        <f>SUM(G119:G121)</f>
        <v>339000</v>
      </c>
    </row>
    <row r="123" spans="1:7" ht="12.75">
      <c r="A123" s="50"/>
      <c r="B123" s="5" t="s">
        <v>112</v>
      </c>
      <c r="C123" s="1" t="s">
        <v>113</v>
      </c>
      <c r="D123" s="28">
        <v>71630</v>
      </c>
      <c r="E123" s="28">
        <v>7630</v>
      </c>
      <c r="F123" s="28">
        <v>64000</v>
      </c>
      <c r="G123" s="66">
        <v>64000</v>
      </c>
    </row>
    <row r="124" spans="1:7" ht="12.75">
      <c r="A124" s="50"/>
      <c r="B124" s="5" t="s">
        <v>112</v>
      </c>
      <c r="C124" s="1" t="s">
        <v>114</v>
      </c>
      <c r="D124" s="28">
        <v>10000</v>
      </c>
      <c r="E124" s="28">
        <v>1000</v>
      </c>
      <c r="F124" s="28">
        <v>9000</v>
      </c>
      <c r="G124" s="66">
        <v>0</v>
      </c>
    </row>
    <row r="125" spans="1:7" ht="12.75">
      <c r="A125" s="50"/>
      <c r="B125" s="5" t="s">
        <v>112</v>
      </c>
      <c r="C125" s="1" t="s">
        <v>115</v>
      </c>
      <c r="D125" s="28">
        <v>43000</v>
      </c>
      <c r="E125" s="28">
        <v>5000</v>
      </c>
      <c r="F125" s="28">
        <v>38000</v>
      </c>
      <c r="G125" s="66">
        <v>0</v>
      </c>
    </row>
    <row r="126" spans="1:7" ht="12.75">
      <c r="A126" s="50"/>
      <c r="B126" s="5"/>
      <c r="C126" s="1"/>
      <c r="D126" s="29">
        <f>SUM(D123:D125)</f>
        <v>124630</v>
      </c>
      <c r="E126" s="29">
        <f>SUM(E123:E125)</f>
        <v>13630</v>
      </c>
      <c r="F126" s="29">
        <f>SUM(F123:F125)</f>
        <v>111000</v>
      </c>
      <c r="G126" s="67">
        <f>SUM(G123:G125)</f>
        <v>64000</v>
      </c>
    </row>
    <row r="127" spans="1:7" ht="12.75">
      <c r="A127" s="50"/>
      <c r="B127" s="5" t="s">
        <v>116</v>
      </c>
      <c r="C127" s="1" t="s">
        <v>117</v>
      </c>
      <c r="D127" s="29">
        <v>385000</v>
      </c>
      <c r="E127" s="29">
        <v>38500</v>
      </c>
      <c r="F127" s="29">
        <v>346500</v>
      </c>
      <c r="G127" s="67">
        <v>0</v>
      </c>
    </row>
    <row r="128" spans="1:7" ht="12.75">
      <c r="A128" s="50"/>
      <c r="B128" s="5" t="s">
        <v>118</v>
      </c>
      <c r="C128" s="1" t="s">
        <v>119</v>
      </c>
      <c r="D128" s="29">
        <v>1183000</v>
      </c>
      <c r="E128" s="29">
        <v>183000</v>
      </c>
      <c r="F128" s="29">
        <v>1000000</v>
      </c>
      <c r="G128" s="67">
        <v>0</v>
      </c>
    </row>
    <row r="129" spans="1:7" ht="12.75">
      <c r="A129" s="50"/>
      <c r="B129" s="5" t="s">
        <v>120</v>
      </c>
      <c r="C129" s="1" t="s">
        <v>119</v>
      </c>
      <c r="D129" s="29">
        <v>1182000</v>
      </c>
      <c r="E129" s="29">
        <v>182000</v>
      </c>
      <c r="F129" s="29">
        <v>1000000</v>
      </c>
      <c r="G129" s="67">
        <v>0</v>
      </c>
    </row>
    <row r="130" spans="1:7" ht="12.75">
      <c r="A130" s="50"/>
      <c r="B130" s="5" t="s">
        <v>121</v>
      </c>
      <c r="C130" s="1" t="s">
        <v>122</v>
      </c>
      <c r="D130" s="29">
        <v>421000</v>
      </c>
      <c r="E130" s="29">
        <v>71000</v>
      </c>
      <c r="F130" s="29">
        <v>350000</v>
      </c>
      <c r="G130" s="67">
        <v>350000</v>
      </c>
    </row>
    <row r="131" spans="1:7" ht="12.75">
      <c r="A131" s="50"/>
      <c r="B131" s="5" t="s">
        <v>123</v>
      </c>
      <c r="C131" s="1" t="s">
        <v>124</v>
      </c>
      <c r="D131" s="28">
        <v>335000</v>
      </c>
      <c r="E131" s="28">
        <v>35000</v>
      </c>
      <c r="F131" s="28">
        <v>300000</v>
      </c>
      <c r="G131" s="66">
        <v>300000</v>
      </c>
    </row>
    <row r="132" spans="1:7" ht="12.75">
      <c r="A132" s="50"/>
      <c r="B132" s="5" t="s">
        <v>123</v>
      </c>
      <c r="C132" s="1" t="s">
        <v>125</v>
      </c>
      <c r="D132" s="28">
        <v>298000</v>
      </c>
      <c r="E132" s="28">
        <v>30000</v>
      </c>
      <c r="F132" s="28">
        <v>268000</v>
      </c>
      <c r="G132" s="66">
        <v>0</v>
      </c>
    </row>
    <row r="133" spans="1:7" ht="12.75">
      <c r="A133" s="50"/>
      <c r="B133" s="5" t="s">
        <v>123</v>
      </c>
      <c r="C133" s="1" t="s">
        <v>126</v>
      </c>
      <c r="D133" s="28">
        <v>228000</v>
      </c>
      <c r="E133" s="28">
        <v>23000</v>
      </c>
      <c r="F133" s="28">
        <v>205000</v>
      </c>
      <c r="G133" s="66">
        <v>0</v>
      </c>
    </row>
    <row r="134" spans="1:7" ht="12.75">
      <c r="A134" s="50"/>
      <c r="B134" s="5" t="s">
        <v>123</v>
      </c>
      <c r="C134" s="1" t="s">
        <v>127</v>
      </c>
      <c r="D134" s="28">
        <v>32500</v>
      </c>
      <c r="E134" s="28">
        <v>3500</v>
      </c>
      <c r="F134" s="28">
        <v>29000</v>
      </c>
      <c r="G134" s="66">
        <v>0</v>
      </c>
    </row>
    <row r="135" spans="1:7" ht="12.75">
      <c r="A135" s="50"/>
      <c r="B135" s="5"/>
      <c r="C135" s="1"/>
      <c r="D135" s="29">
        <f>SUM(D131:D134)</f>
        <v>893500</v>
      </c>
      <c r="E135" s="29">
        <f>SUM(E131:E134)</f>
        <v>91500</v>
      </c>
      <c r="F135" s="29">
        <f>SUM(F131:F134)</f>
        <v>802000</v>
      </c>
      <c r="G135" s="67">
        <f>SUM(G131:G134)</f>
        <v>300000</v>
      </c>
    </row>
    <row r="136" spans="1:7" ht="12.75">
      <c r="A136" s="50"/>
      <c r="B136" s="5" t="s">
        <v>128</v>
      </c>
      <c r="C136" s="1" t="s">
        <v>129</v>
      </c>
      <c r="D136" s="29">
        <v>68400</v>
      </c>
      <c r="E136" s="29">
        <v>19800</v>
      </c>
      <c r="F136" s="29">
        <v>48600</v>
      </c>
      <c r="G136" s="67">
        <v>48000</v>
      </c>
    </row>
    <row r="137" spans="1:7" ht="12.75">
      <c r="A137" s="50"/>
      <c r="B137" s="5" t="s">
        <v>130</v>
      </c>
      <c r="C137" s="1" t="s">
        <v>37</v>
      </c>
      <c r="D137" s="29">
        <v>349400</v>
      </c>
      <c r="E137" s="29">
        <v>49400</v>
      </c>
      <c r="F137" s="29">
        <v>300000</v>
      </c>
      <c r="G137" s="67">
        <v>0</v>
      </c>
    </row>
    <row r="138" spans="1:7" ht="12.75">
      <c r="A138" s="50"/>
      <c r="B138" s="5" t="s">
        <v>131</v>
      </c>
      <c r="C138" s="1" t="s">
        <v>132</v>
      </c>
      <c r="D138" s="28">
        <v>400000</v>
      </c>
      <c r="E138" s="28">
        <v>80000</v>
      </c>
      <c r="F138" s="28">
        <v>320000</v>
      </c>
      <c r="G138" s="66">
        <v>320000</v>
      </c>
    </row>
    <row r="139" spans="1:7" ht="12.75">
      <c r="A139" s="50"/>
      <c r="B139" s="5" t="s">
        <v>131</v>
      </c>
      <c r="C139" s="1" t="s">
        <v>133</v>
      </c>
      <c r="D139" s="28">
        <v>32000</v>
      </c>
      <c r="E139" s="28">
        <v>4000</v>
      </c>
      <c r="F139" s="28">
        <v>28000</v>
      </c>
      <c r="G139" s="66">
        <v>28000</v>
      </c>
    </row>
    <row r="140" spans="1:7" ht="12.75">
      <c r="A140" s="50"/>
      <c r="B140" s="5" t="s">
        <v>131</v>
      </c>
      <c r="C140" s="1" t="s">
        <v>134</v>
      </c>
      <c r="D140" s="28">
        <v>2024185</v>
      </c>
      <c r="E140" s="28">
        <v>607185</v>
      </c>
      <c r="F140" s="28">
        <v>1417000</v>
      </c>
      <c r="G140" s="66">
        <v>495000</v>
      </c>
    </row>
    <row r="141" spans="1:7" ht="12.75">
      <c r="A141" s="50"/>
      <c r="B141" s="5" t="s">
        <v>131</v>
      </c>
      <c r="C141" s="1" t="s">
        <v>135</v>
      </c>
      <c r="D141" s="28">
        <v>60000</v>
      </c>
      <c r="E141" s="28">
        <v>10000</v>
      </c>
      <c r="F141" s="28">
        <v>50000</v>
      </c>
      <c r="G141" s="66">
        <v>0</v>
      </c>
    </row>
    <row r="142" spans="1:7" ht="12.75">
      <c r="A142" s="50"/>
      <c r="B142" s="5"/>
      <c r="C142" s="1"/>
      <c r="D142" s="29">
        <f>SUM(D138:D141)</f>
        <v>2516185</v>
      </c>
      <c r="E142" s="29">
        <f>SUM(E138:E141)</f>
        <v>701185</v>
      </c>
      <c r="F142" s="29">
        <f>SUM(F138:F141)</f>
        <v>1815000</v>
      </c>
      <c r="G142" s="67">
        <f>SUM(G138:G141)</f>
        <v>843000</v>
      </c>
    </row>
    <row r="143" spans="1:7" ht="12.75">
      <c r="A143" s="50"/>
      <c r="B143" s="5" t="s">
        <v>136</v>
      </c>
      <c r="C143" s="1" t="s">
        <v>6</v>
      </c>
      <c r="D143" s="28">
        <v>449200</v>
      </c>
      <c r="E143" s="28">
        <v>46200</v>
      </c>
      <c r="F143" s="28">
        <v>403000</v>
      </c>
      <c r="G143" s="66">
        <v>403000</v>
      </c>
    </row>
    <row r="144" spans="1:7" ht="12.75">
      <c r="A144" s="50"/>
      <c r="B144" s="5" t="s">
        <v>136</v>
      </c>
      <c r="C144" s="1" t="s">
        <v>137</v>
      </c>
      <c r="D144" s="28">
        <v>401599</v>
      </c>
      <c r="E144" s="28">
        <v>55599</v>
      </c>
      <c r="F144" s="28">
        <v>346000</v>
      </c>
      <c r="G144" s="66">
        <v>346000</v>
      </c>
    </row>
    <row r="145" spans="1:7" ht="12.75">
      <c r="A145" s="50"/>
      <c r="B145" s="5"/>
      <c r="C145" s="1"/>
      <c r="D145" s="29">
        <f>SUM(D143:D144)</f>
        <v>850799</v>
      </c>
      <c r="E145" s="29">
        <f>SUM(E143:E144)</f>
        <v>101799</v>
      </c>
      <c r="F145" s="29">
        <f>SUM(F143:F144)</f>
        <v>749000</v>
      </c>
      <c r="G145" s="67">
        <f>SUM(G143:G144)</f>
        <v>749000</v>
      </c>
    </row>
    <row r="146" spans="1:7" ht="12.75">
      <c r="A146" s="50"/>
      <c r="B146" s="5" t="s">
        <v>138</v>
      </c>
      <c r="C146" s="1" t="s">
        <v>139</v>
      </c>
      <c r="D146" s="29">
        <v>1170433</v>
      </c>
      <c r="E146" s="29">
        <v>170433</v>
      </c>
      <c r="F146" s="29">
        <v>1000000</v>
      </c>
      <c r="G146" s="67">
        <v>0</v>
      </c>
    </row>
    <row r="147" spans="1:7" ht="12.75">
      <c r="A147" s="50"/>
      <c r="B147" s="5" t="s">
        <v>140</v>
      </c>
      <c r="C147" s="1" t="s">
        <v>141</v>
      </c>
      <c r="D147" s="29">
        <v>1700000</v>
      </c>
      <c r="E147" s="29">
        <v>700000</v>
      </c>
      <c r="F147" s="29">
        <v>1000000</v>
      </c>
      <c r="G147" s="67">
        <v>0</v>
      </c>
    </row>
    <row r="148" spans="1:7" ht="12.75">
      <c r="A148" s="50"/>
      <c r="B148" s="5" t="s">
        <v>142</v>
      </c>
      <c r="C148" s="1" t="s">
        <v>143</v>
      </c>
      <c r="D148" s="29">
        <v>1145065</v>
      </c>
      <c r="E148" s="29">
        <v>114507</v>
      </c>
      <c r="F148" s="29">
        <v>1030558</v>
      </c>
      <c r="G148" s="67">
        <v>0</v>
      </c>
    </row>
    <row r="149" spans="1:7" ht="12.75">
      <c r="A149" s="50"/>
      <c r="B149" s="5" t="s">
        <v>144</v>
      </c>
      <c r="C149" s="1" t="s">
        <v>145</v>
      </c>
      <c r="D149" s="29">
        <v>423500</v>
      </c>
      <c r="E149" s="29">
        <v>73500</v>
      </c>
      <c r="F149" s="29">
        <v>350000</v>
      </c>
      <c r="G149" s="67">
        <v>350000</v>
      </c>
    </row>
    <row r="150" spans="1:7" ht="12.75">
      <c r="A150" s="50"/>
      <c r="B150" s="5" t="s">
        <v>146</v>
      </c>
      <c r="C150" s="1" t="s">
        <v>147</v>
      </c>
      <c r="D150" s="29">
        <v>258600</v>
      </c>
      <c r="E150" s="29">
        <v>28446</v>
      </c>
      <c r="F150" s="29">
        <v>230154</v>
      </c>
      <c r="G150" s="67">
        <v>230000</v>
      </c>
    </row>
    <row r="151" spans="1:7" ht="12.75">
      <c r="A151" s="50"/>
      <c r="B151" s="5" t="s">
        <v>148</v>
      </c>
      <c r="C151" s="1" t="s">
        <v>147</v>
      </c>
      <c r="D151" s="29">
        <v>141300</v>
      </c>
      <c r="E151" s="29">
        <v>15543</v>
      </c>
      <c r="F151" s="29">
        <v>125757</v>
      </c>
      <c r="G151" s="67">
        <v>125000</v>
      </c>
    </row>
    <row r="152" spans="1:7" ht="12.75">
      <c r="A152" s="50"/>
      <c r="B152" s="5" t="s">
        <v>149</v>
      </c>
      <c r="C152" s="1" t="s">
        <v>147</v>
      </c>
      <c r="D152" s="28">
        <v>431468</v>
      </c>
      <c r="E152" s="28">
        <v>46468</v>
      </c>
      <c r="F152" s="28">
        <v>385000</v>
      </c>
      <c r="G152" s="66">
        <v>350000</v>
      </c>
    </row>
    <row r="153" spans="1:7" ht="12.75">
      <c r="A153" s="50"/>
      <c r="B153" s="5" t="s">
        <v>149</v>
      </c>
      <c r="C153" s="1" t="s">
        <v>33</v>
      </c>
      <c r="D153" s="28">
        <v>250200</v>
      </c>
      <c r="E153" s="28">
        <v>28620</v>
      </c>
      <c r="F153" s="28">
        <v>221580</v>
      </c>
      <c r="G153" s="66">
        <v>221000</v>
      </c>
    </row>
    <row r="154" spans="1:7" ht="12.75">
      <c r="A154" s="50"/>
      <c r="B154" s="5" t="s">
        <v>149</v>
      </c>
      <c r="C154" s="1" t="s">
        <v>150</v>
      </c>
      <c r="D154" s="28">
        <v>45000</v>
      </c>
      <c r="E154" s="28">
        <v>4500</v>
      </c>
      <c r="F154" s="28">
        <v>40500</v>
      </c>
      <c r="G154" s="66">
        <v>0</v>
      </c>
    </row>
    <row r="155" spans="1:7" ht="12.75">
      <c r="A155" s="50"/>
      <c r="B155" s="5"/>
      <c r="C155" s="1"/>
      <c r="D155" s="29">
        <f>SUM(D152:D154)</f>
        <v>726668</v>
      </c>
      <c r="E155" s="29">
        <f>SUM(E152:E154)</f>
        <v>79588</v>
      </c>
      <c r="F155" s="29">
        <f>SUM(F152:F154)</f>
        <v>647080</v>
      </c>
      <c r="G155" s="67">
        <f>SUM(G152:G154)</f>
        <v>571000</v>
      </c>
    </row>
    <row r="156" spans="1:7" ht="12.75">
      <c r="A156" s="50"/>
      <c r="B156" s="5" t="s">
        <v>151</v>
      </c>
      <c r="C156" s="1" t="s">
        <v>152</v>
      </c>
      <c r="D156" s="29">
        <v>775200</v>
      </c>
      <c r="E156" s="29">
        <v>85272</v>
      </c>
      <c r="F156" s="29">
        <v>689928</v>
      </c>
      <c r="G156" s="67">
        <v>350000</v>
      </c>
    </row>
    <row r="157" spans="1:7" ht="12.75">
      <c r="A157" s="50"/>
      <c r="B157" s="5" t="s">
        <v>105</v>
      </c>
      <c r="C157" s="1" t="s">
        <v>157</v>
      </c>
      <c r="D157" s="29">
        <v>58000</v>
      </c>
      <c r="E157" s="29">
        <v>15000</v>
      </c>
      <c r="F157" s="29">
        <v>43000</v>
      </c>
      <c r="G157" s="67">
        <v>43000</v>
      </c>
    </row>
    <row r="158" spans="1:7" ht="12.75">
      <c r="A158" s="50"/>
      <c r="B158" s="5" t="s">
        <v>158</v>
      </c>
      <c r="C158" s="1" t="s">
        <v>71</v>
      </c>
      <c r="D158" s="29">
        <v>660000</v>
      </c>
      <c r="E158" s="29">
        <v>72600</v>
      </c>
      <c r="F158" s="29">
        <v>587400</v>
      </c>
      <c r="G158" s="67">
        <v>350000</v>
      </c>
    </row>
    <row r="159" spans="1:7" ht="12.75">
      <c r="A159" s="50"/>
      <c r="B159" s="5" t="s">
        <v>232</v>
      </c>
      <c r="C159" s="1" t="s">
        <v>62</v>
      </c>
      <c r="D159" s="28">
        <v>999339</v>
      </c>
      <c r="E159" s="28">
        <v>110339</v>
      </c>
      <c r="F159" s="28">
        <v>889000</v>
      </c>
      <c r="G159" s="66">
        <v>889000</v>
      </c>
    </row>
    <row r="160" spans="1:7" ht="12.75">
      <c r="A160" s="57"/>
      <c r="B160" s="5" t="s">
        <v>232</v>
      </c>
      <c r="C160" s="1" t="s">
        <v>233</v>
      </c>
      <c r="D160" s="28">
        <v>338800</v>
      </c>
      <c r="E160" s="28">
        <v>38800</v>
      </c>
      <c r="F160" s="28">
        <v>300000</v>
      </c>
      <c r="G160" s="66">
        <v>0</v>
      </c>
    </row>
    <row r="161" spans="1:7" ht="12.75">
      <c r="A161" s="50"/>
      <c r="B161" s="5" t="s">
        <v>232</v>
      </c>
      <c r="C161" s="1" t="s">
        <v>234</v>
      </c>
      <c r="D161" s="28">
        <v>121880</v>
      </c>
      <c r="E161" s="28">
        <v>18000</v>
      </c>
      <c r="F161" s="28">
        <v>103880</v>
      </c>
      <c r="G161" s="66">
        <v>103000</v>
      </c>
    </row>
    <row r="162" spans="1:7" ht="12.75">
      <c r="A162" s="50"/>
      <c r="B162" s="5"/>
      <c r="C162" s="1"/>
      <c r="D162" s="30">
        <f>SUM(D159:D161)</f>
        <v>1460019</v>
      </c>
      <c r="E162" s="30">
        <f>SUM(E159:E161)</f>
        <v>167139</v>
      </c>
      <c r="F162" s="30">
        <f>SUM(F159:F161)</f>
        <v>1292880</v>
      </c>
      <c r="G162" s="67">
        <f>SUM(G159:G161)</f>
        <v>992000</v>
      </c>
    </row>
    <row r="163" spans="1:7" ht="12.75">
      <c r="A163" s="50"/>
      <c r="B163" s="5" t="s">
        <v>235</v>
      </c>
      <c r="C163" s="1" t="s">
        <v>236</v>
      </c>
      <c r="D163" s="28">
        <v>197000</v>
      </c>
      <c r="E163" s="28">
        <v>22500</v>
      </c>
      <c r="F163" s="28">
        <v>174500</v>
      </c>
      <c r="G163" s="66">
        <v>171000</v>
      </c>
    </row>
    <row r="164" spans="1:7" ht="12.75">
      <c r="A164" s="50"/>
      <c r="B164" s="5"/>
      <c r="C164" s="1"/>
      <c r="D164" s="33">
        <f>SUM(D163)</f>
        <v>197000</v>
      </c>
      <c r="E164" s="33">
        <f>SUM(E163)</f>
        <v>22500</v>
      </c>
      <c r="F164" s="33">
        <f>SUM(F163)</f>
        <v>174500</v>
      </c>
      <c r="G164" s="67">
        <f>SUM(G163)</f>
        <v>171000</v>
      </c>
    </row>
    <row r="165" spans="1:7" ht="12.75">
      <c r="A165" s="54"/>
      <c r="B165" s="14"/>
      <c r="C165" s="13"/>
      <c r="D165" s="34"/>
      <c r="E165" s="34"/>
      <c r="F165" s="34"/>
      <c r="G165" s="72">
        <f>G118+G119+G127+G128+G129+G130+G131+G133+G137+G138+G140+G144+G146+G147+G148+G149+G150+G151+G152+G156+G158+G159+G160</f>
        <v>4794000</v>
      </c>
    </row>
    <row r="166" spans="1:7" ht="13.5" thickBot="1">
      <c r="A166" s="54"/>
      <c r="B166" s="14"/>
      <c r="C166" s="13"/>
      <c r="D166" s="34"/>
      <c r="E166" s="34"/>
      <c r="F166" s="34"/>
      <c r="G166" s="72">
        <f>G167-G165</f>
        <v>1081000</v>
      </c>
    </row>
    <row r="167" spans="1:7" ht="13.5" thickBot="1">
      <c r="A167" s="55"/>
      <c r="B167" s="6"/>
      <c r="C167" s="12"/>
      <c r="D167" s="35">
        <f>SUM(D164,D162,D158,D157,D155:D156,D151,D150,D149,D148,D147,D146,D145,D142,D137,D136,D135,D130,D129,D128,D127,D126,D122,D118)</f>
        <v>17875699</v>
      </c>
      <c r="E167" s="35">
        <f>SUM(E164,E162,E158,E157,E155:E156,E151,E150,E149,E148,E147,E146,E145,E142,E137,E136,E135,E130,E129,E128,E127,E126,E122,E118)</f>
        <v>3145942</v>
      </c>
      <c r="F167" s="35">
        <f>SUM(F164,F162,F158,F157,F155:F156,F151,F150,F149,F148,F147,F146,F145,F142,F137,F136,F135,F130,F129,F128,F127,F126,F122,F118)</f>
        <v>14729757</v>
      </c>
      <c r="G167" s="73">
        <f>SUM(G164,G162,G158,G157,G155:G156,G151,G150,G149,G148,G147,G146,G145,G142,G137,G136,G135,G130,G129,G128,G127,G126,G122,G118)</f>
        <v>5875000</v>
      </c>
    </row>
    <row r="168" spans="1:7" ht="13.5" thickBot="1">
      <c r="A168" s="58"/>
      <c r="B168" s="20"/>
      <c r="C168" s="7"/>
      <c r="D168" s="38"/>
      <c r="E168" s="38"/>
      <c r="F168" s="38"/>
      <c r="G168" s="73"/>
    </row>
    <row r="169" spans="1:7" ht="12.75">
      <c r="A169" s="48" t="s">
        <v>162</v>
      </c>
      <c r="B169" s="3" t="s">
        <v>164</v>
      </c>
      <c r="C169" s="4" t="s">
        <v>165</v>
      </c>
      <c r="D169" s="37">
        <v>992850</v>
      </c>
      <c r="E169" s="37">
        <v>99285</v>
      </c>
      <c r="F169" s="37">
        <v>893565</v>
      </c>
      <c r="G169" s="74">
        <v>832000</v>
      </c>
    </row>
    <row r="170" spans="1:7" ht="12.75">
      <c r="A170" s="50"/>
      <c r="B170" s="5" t="s">
        <v>166</v>
      </c>
      <c r="C170" s="1" t="s">
        <v>167</v>
      </c>
      <c r="D170" s="29">
        <v>1137000</v>
      </c>
      <c r="E170" s="29">
        <v>137000</v>
      </c>
      <c r="F170" s="29">
        <v>1000000</v>
      </c>
      <c r="G170" s="67">
        <v>0</v>
      </c>
    </row>
    <row r="171" spans="1:7" ht="12.75">
      <c r="A171" s="57"/>
      <c r="B171" s="5" t="s">
        <v>168</v>
      </c>
      <c r="C171" s="1" t="s">
        <v>169</v>
      </c>
      <c r="D171" s="29">
        <v>440000</v>
      </c>
      <c r="E171" s="29">
        <v>90000</v>
      </c>
      <c r="F171" s="29">
        <v>350000</v>
      </c>
      <c r="G171" s="67">
        <v>0</v>
      </c>
    </row>
    <row r="172" spans="1:7" ht="12.75">
      <c r="A172" s="50"/>
      <c r="B172" s="5" t="s">
        <v>170</v>
      </c>
      <c r="C172" s="1" t="s">
        <v>171</v>
      </c>
      <c r="D172" s="29">
        <v>234900</v>
      </c>
      <c r="E172" s="29">
        <v>23490</v>
      </c>
      <c r="F172" s="29">
        <v>211410</v>
      </c>
      <c r="G172" s="67">
        <v>150000</v>
      </c>
    </row>
    <row r="173" spans="1:7" ht="12.75">
      <c r="A173" s="50"/>
      <c r="B173" s="5" t="s">
        <v>172</v>
      </c>
      <c r="C173" s="1" t="s">
        <v>173</v>
      </c>
      <c r="D173" s="29">
        <v>1004753</v>
      </c>
      <c r="E173" s="29">
        <v>150700</v>
      </c>
      <c r="F173" s="29">
        <v>854053</v>
      </c>
      <c r="G173" s="67">
        <v>0</v>
      </c>
    </row>
    <row r="174" spans="1:7" ht="12.75">
      <c r="A174" s="57"/>
      <c r="B174" s="5" t="s">
        <v>163</v>
      </c>
      <c r="C174" s="1" t="s">
        <v>174</v>
      </c>
      <c r="D174" s="29">
        <v>436350</v>
      </c>
      <c r="E174" s="29">
        <v>86350</v>
      </c>
      <c r="F174" s="29">
        <v>350000</v>
      </c>
      <c r="G174" s="67">
        <v>0</v>
      </c>
    </row>
    <row r="175" spans="1:7" ht="12.75">
      <c r="A175" s="50"/>
      <c r="B175" s="5" t="s">
        <v>175</v>
      </c>
      <c r="C175" s="1" t="s">
        <v>176</v>
      </c>
      <c r="D175" s="28">
        <v>200000</v>
      </c>
      <c r="E175" s="28">
        <v>20000</v>
      </c>
      <c r="F175" s="28">
        <v>180000</v>
      </c>
      <c r="G175" s="66">
        <v>180000</v>
      </c>
    </row>
    <row r="176" spans="1:7" ht="12.75">
      <c r="A176" s="59"/>
      <c r="B176" s="5" t="s">
        <v>175</v>
      </c>
      <c r="C176" s="1" t="s">
        <v>177</v>
      </c>
      <c r="D176" s="28">
        <v>301000</v>
      </c>
      <c r="E176" s="28">
        <v>32000</v>
      </c>
      <c r="F176" s="28">
        <v>269000</v>
      </c>
      <c r="G176" s="66">
        <v>0</v>
      </c>
    </row>
    <row r="177" spans="1:7" ht="12.75">
      <c r="A177" s="50"/>
      <c r="B177" s="5"/>
      <c r="C177" s="1"/>
      <c r="D177" s="29">
        <f>SUM(D175:D176)</f>
        <v>501000</v>
      </c>
      <c r="E177" s="29">
        <f>SUM(E175:E176)</f>
        <v>52000</v>
      </c>
      <c r="F177" s="29">
        <f>SUM(F175:F176)</f>
        <v>449000</v>
      </c>
      <c r="G177" s="67">
        <f>SUM(G175:G176)</f>
        <v>180000</v>
      </c>
    </row>
    <row r="178" spans="1:7" ht="12.75">
      <c r="A178" s="50"/>
      <c r="B178" s="5" t="s">
        <v>181</v>
      </c>
      <c r="C178" s="1" t="s">
        <v>182</v>
      </c>
      <c r="D178" s="29">
        <v>250000</v>
      </c>
      <c r="E178" s="29">
        <v>25000</v>
      </c>
      <c r="F178" s="29">
        <v>225000</v>
      </c>
      <c r="G178" s="67">
        <v>225000</v>
      </c>
    </row>
    <row r="179" spans="1:7" ht="12.75">
      <c r="A179" s="50"/>
      <c r="B179" s="5" t="s">
        <v>183</v>
      </c>
      <c r="C179" s="1" t="s">
        <v>71</v>
      </c>
      <c r="D179" s="28">
        <v>450000</v>
      </c>
      <c r="E179" s="28">
        <v>112000</v>
      </c>
      <c r="F179" s="28">
        <v>350000</v>
      </c>
      <c r="G179" s="66">
        <v>350000</v>
      </c>
    </row>
    <row r="180" spans="1:7" ht="12.75">
      <c r="A180" s="50"/>
      <c r="B180" s="5" t="s">
        <v>183</v>
      </c>
      <c r="C180" s="1" t="s">
        <v>184</v>
      </c>
      <c r="D180" s="28">
        <v>47500</v>
      </c>
      <c r="E180" s="28">
        <v>8000</v>
      </c>
      <c r="F180" s="28">
        <v>39500</v>
      </c>
      <c r="G180" s="66">
        <v>13000</v>
      </c>
    </row>
    <row r="181" spans="1:7" ht="12.75">
      <c r="A181" s="50"/>
      <c r="B181" s="5" t="s">
        <v>183</v>
      </c>
      <c r="C181" s="1" t="s">
        <v>185</v>
      </c>
      <c r="D181" s="28">
        <v>160000</v>
      </c>
      <c r="E181" s="28">
        <v>46000</v>
      </c>
      <c r="F181" s="28">
        <v>114000</v>
      </c>
      <c r="G181" s="66">
        <v>0</v>
      </c>
    </row>
    <row r="182" spans="1:7" ht="12.75">
      <c r="A182" s="50"/>
      <c r="B182" s="5"/>
      <c r="C182" s="1"/>
      <c r="D182" s="29">
        <f>SUM(D179:D181)</f>
        <v>657500</v>
      </c>
      <c r="E182" s="29">
        <f>SUM(E179:E181)</f>
        <v>166000</v>
      </c>
      <c r="F182" s="29">
        <f>SUM(F179:F181)</f>
        <v>503500</v>
      </c>
      <c r="G182" s="67">
        <f>SUM(G179:G181)</f>
        <v>363000</v>
      </c>
    </row>
    <row r="183" spans="1:7" ht="12.75">
      <c r="A183" s="50"/>
      <c r="B183" s="5" t="s">
        <v>186</v>
      </c>
      <c r="C183" s="1" t="s">
        <v>137</v>
      </c>
      <c r="D183" s="29">
        <v>390000</v>
      </c>
      <c r="E183" s="29">
        <v>117000</v>
      </c>
      <c r="F183" s="29">
        <v>273000</v>
      </c>
      <c r="G183" s="67">
        <v>273000</v>
      </c>
    </row>
    <row r="184" spans="1:7" ht="12.75">
      <c r="A184" s="50"/>
      <c r="B184" s="5" t="s">
        <v>187</v>
      </c>
      <c r="C184" s="1" t="s">
        <v>6</v>
      </c>
      <c r="D184" s="28">
        <v>244000</v>
      </c>
      <c r="E184" s="28">
        <v>46000</v>
      </c>
      <c r="F184" s="28">
        <v>198000</v>
      </c>
      <c r="G184" s="66">
        <v>164000</v>
      </c>
    </row>
    <row r="185" spans="1:7" ht="12.75">
      <c r="A185" s="50"/>
      <c r="B185" s="5" t="s">
        <v>187</v>
      </c>
      <c r="C185" s="1" t="s">
        <v>188</v>
      </c>
      <c r="D185" s="28">
        <v>60000</v>
      </c>
      <c r="E185" s="28">
        <v>6000</v>
      </c>
      <c r="F185" s="28">
        <v>54000</v>
      </c>
      <c r="G185" s="66">
        <v>0</v>
      </c>
    </row>
    <row r="186" spans="1:7" ht="12.75">
      <c r="A186" s="50"/>
      <c r="B186" s="5" t="s">
        <v>187</v>
      </c>
      <c r="C186" s="1" t="s">
        <v>189</v>
      </c>
      <c r="D186" s="28">
        <v>40000</v>
      </c>
      <c r="E186" s="28">
        <v>4000</v>
      </c>
      <c r="F186" s="28">
        <v>36000</v>
      </c>
      <c r="G186" s="66">
        <v>0</v>
      </c>
    </row>
    <row r="187" spans="1:7" ht="12.75">
      <c r="A187" s="50"/>
      <c r="B187" s="5"/>
      <c r="C187" s="1"/>
      <c r="D187" s="29">
        <f>SUM(D184:D186)</f>
        <v>344000</v>
      </c>
      <c r="E187" s="29">
        <f>SUM(E184:E186)</f>
        <v>56000</v>
      </c>
      <c r="F187" s="29">
        <f>SUM(F184:F186)</f>
        <v>288000</v>
      </c>
      <c r="G187" s="67">
        <f>SUM(G184:G186)</f>
        <v>164000</v>
      </c>
    </row>
    <row r="188" spans="1:7" ht="12.75">
      <c r="A188" s="50"/>
      <c r="B188" s="5" t="s">
        <v>237</v>
      </c>
      <c r="C188" s="1" t="s">
        <v>238</v>
      </c>
      <c r="D188" s="28">
        <v>1800000</v>
      </c>
      <c r="E188" s="28">
        <v>200000</v>
      </c>
      <c r="F188" s="28">
        <v>1600000</v>
      </c>
      <c r="G188" s="66">
        <v>0</v>
      </c>
    </row>
    <row r="189" spans="1:7" ht="12.75">
      <c r="A189" s="50"/>
      <c r="B189" s="5" t="s">
        <v>237</v>
      </c>
      <c r="C189" s="1" t="s">
        <v>239</v>
      </c>
      <c r="D189" s="28">
        <v>336380</v>
      </c>
      <c r="E189" s="28">
        <v>36380</v>
      </c>
      <c r="F189" s="28">
        <v>300000</v>
      </c>
      <c r="G189" s="66">
        <v>0</v>
      </c>
    </row>
    <row r="190" spans="1:7" ht="12.75">
      <c r="A190" s="57"/>
      <c r="B190" s="5" t="s">
        <v>237</v>
      </c>
      <c r="C190" s="1" t="s">
        <v>240</v>
      </c>
      <c r="D190" s="28">
        <v>390040</v>
      </c>
      <c r="E190" s="28">
        <v>40040</v>
      </c>
      <c r="F190" s="28">
        <v>350000</v>
      </c>
      <c r="G190" s="66">
        <v>0</v>
      </c>
    </row>
    <row r="191" spans="1:7" ht="12.75">
      <c r="A191" s="57"/>
      <c r="B191" s="5"/>
      <c r="C191" s="1"/>
      <c r="D191" s="33">
        <f>SUM(D188:D190)</f>
        <v>2526420</v>
      </c>
      <c r="E191" s="33">
        <f>SUM(E188:E190)</f>
        <v>276420</v>
      </c>
      <c r="F191" s="33">
        <f>SUM(F188:F190)</f>
        <v>2250000</v>
      </c>
      <c r="G191" s="75">
        <f>SUM(G188:G190)</f>
        <v>0</v>
      </c>
    </row>
    <row r="192" spans="1:7" ht="12.75">
      <c r="A192" s="57"/>
      <c r="B192" s="5" t="s">
        <v>179</v>
      </c>
      <c r="C192" s="1" t="s">
        <v>180</v>
      </c>
      <c r="D192" s="33">
        <v>220000</v>
      </c>
      <c r="E192" s="33">
        <v>22000</v>
      </c>
      <c r="F192" s="33">
        <v>198000</v>
      </c>
      <c r="G192" s="67">
        <v>0</v>
      </c>
    </row>
    <row r="193" spans="1:7" ht="12.75">
      <c r="A193" s="60"/>
      <c r="B193" s="14"/>
      <c r="C193" s="13"/>
      <c r="D193" s="34"/>
      <c r="E193" s="34"/>
      <c r="F193" s="34"/>
      <c r="G193" s="72">
        <f>G170+G171+G172+G173+G174+G175+G179+G183+G188+G189+G190+G192</f>
        <v>953000</v>
      </c>
    </row>
    <row r="194" spans="1:7" ht="13.5" thickBot="1">
      <c r="A194" s="60"/>
      <c r="B194" s="14"/>
      <c r="C194" s="13"/>
      <c r="D194" s="34"/>
      <c r="E194" s="34"/>
      <c r="F194" s="34"/>
      <c r="G194" s="72">
        <f>G195-G193</f>
        <v>1234000</v>
      </c>
    </row>
    <row r="195" spans="1:7" ht="13.5" thickBot="1">
      <c r="A195" s="55"/>
      <c r="B195" s="6"/>
      <c r="C195" s="12"/>
      <c r="D195" s="35">
        <f>SUM(D191:D192,D187,D183,D182,D177,D178,D174,D173,D172,D171,D170,D169)</f>
        <v>9134773</v>
      </c>
      <c r="E195" s="35">
        <f>SUM(E191:E192,E187,E183,E182,E177,E178,E174,E173,E172,E171,E170,E169)</f>
        <v>1301245</v>
      </c>
      <c r="F195" s="35">
        <f>SUM(F191:F192,F187,F183,F182,F177,F178,F174,F173,F172,F171,F170,F169)</f>
        <v>7845528</v>
      </c>
      <c r="G195" s="73">
        <f>SUM(G191:G192,G187,G183,G182,G177,G178,G174,G173,G172,G171,G170,G169)</f>
        <v>2187000</v>
      </c>
    </row>
    <row r="196" spans="1:7" ht="13.5" thickBot="1">
      <c r="A196" s="56"/>
      <c r="B196" s="18"/>
      <c r="C196" s="19"/>
      <c r="D196" s="39"/>
      <c r="E196" s="39"/>
      <c r="F196" s="39"/>
      <c r="G196" s="76"/>
    </row>
    <row r="197" spans="1:7" ht="12.75">
      <c r="A197" s="48" t="s">
        <v>190</v>
      </c>
      <c r="B197" s="3" t="s">
        <v>191</v>
      </c>
      <c r="C197" s="4" t="s">
        <v>192</v>
      </c>
      <c r="D197" s="27">
        <v>407000</v>
      </c>
      <c r="E197" s="27">
        <v>157000</v>
      </c>
      <c r="F197" s="27">
        <v>250000</v>
      </c>
      <c r="G197" s="77">
        <v>0</v>
      </c>
    </row>
    <row r="198" spans="1:7" ht="12.75">
      <c r="A198" s="50"/>
      <c r="B198" s="5" t="s">
        <v>191</v>
      </c>
      <c r="C198" s="1" t="s">
        <v>193</v>
      </c>
      <c r="D198" s="28">
        <v>1241000</v>
      </c>
      <c r="E198" s="28">
        <v>941000</v>
      </c>
      <c r="F198" s="28">
        <v>300000</v>
      </c>
      <c r="G198" s="66">
        <v>0</v>
      </c>
    </row>
    <row r="199" spans="1:7" ht="12.75">
      <c r="A199" s="50"/>
      <c r="B199" s="5" t="s">
        <v>191</v>
      </c>
      <c r="C199" s="1" t="s">
        <v>194</v>
      </c>
      <c r="D199" s="28">
        <v>100000</v>
      </c>
      <c r="E199" s="28">
        <v>12000</v>
      </c>
      <c r="F199" s="28">
        <v>88000</v>
      </c>
      <c r="G199" s="66">
        <v>78000</v>
      </c>
    </row>
    <row r="200" spans="1:7" ht="12.75">
      <c r="A200" s="50"/>
      <c r="B200" s="5" t="s">
        <v>191</v>
      </c>
      <c r="C200" s="1" t="s">
        <v>195</v>
      </c>
      <c r="D200" s="28">
        <v>39300</v>
      </c>
      <c r="E200" s="28">
        <v>9300</v>
      </c>
      <c r="F200" s="28">
        <v>30000</v>
      </c>
      <c r="G200" s="66">
        <v>30000</v>
      </c>
    </row>
    <row r="201" spans="1:7" ht="12.75">
      <c r="A201" s="50"/>
      <c r="B201" s="5"/>
      <c r="C201" s="1"/>
      <c r="D201" s="29">
        <f>SUM(D197:D200)</f>
        <v>1787300</v>
      </c>
      <c r="E201" s="29">
        <f>SUM(E197:E200)</f>
        <v>1119300</v>
      </c>
      <c r="F201" s="29">
        <f>SUM(F197:F200)</f>
        <v>668000</v>
      </c>
      <c r="G201" s="67">
        <f>SUM(G197:G200)</f>
        <v>108000</v>
      </c>
    </row>
    <row r="202" spans="1:7" ht="12.75">
      <c r="A202" s="50"/>
      <c r="B202" s="5" t="s">
        <v>196</v>
      </c>
      <c r="C202" s="1" t="s">
        <v>197</v>
      </c>
      <c r="D202" s="29">
        <v>453287</v>
      </c>
      <c r="E202" s="29">
        <v>68000</v>
      </c>
      <c r="F202" s="29">
        <v>385287</v>
      </c>
      <c r="G202" s="67">
        <v>0</v>
      </c>
    </row>
    <row r="203" spans="1:7" ht="12.75">
      <c r="A203" s="50"/>
      <c r="B203" s="5" t="s">
        <v>198</v>
      </c>
      <c r="C203" s="1" t="s">
        <v>199</v>
      </c>
      <c r="D203" s="28">
        <v>690000</v>
      </c>
      <c r="E203" s="28">
        <v>69000</v>
      </c>
      <c r="F203" s="28">
        <v>621000</v>
      </c>
      <c r="G203" s="66">
        <v>620000</v>
      </c>
    </row>
    <row r="204" spans="1:7" ht="12.75">
      <c r="A204" s="50"/>
      <c r="B204" s="5" t="s">
        <v>198</v>
      </c>
      <c r="C204" s="1" t="s">
        <v>200</v>
      </c>
      <c r="D204" s="28">
        <v>421360</v>
      </c>
      <c r="E204" s="28">
        <v>291360</v>
      </c>
      <c r="F204" s="28">
        <v>130000</v>
      </c>
      <c r="G204" s="66">
        <v>0</v>
      </c>
    </row>
    <row r="205" spans="1:7" ht="12.75">
      <c r="A205" s="50"/>
      <c r="B205" s="5" t="s">
        <v>198</v>
      </c>
      <c r="C205" s="1" t="s">
        <v>201</v>
      </c>
      <c r="D205" s="28">
        <v>152760</v>
      </c>
      <c r="E205" s="28">
        <v>42760</v>
      </c>
      <c r="F205" s="28">
        <v>110000</v>
      </c>
      <c r="G205" s="66">
        <v>30000</v>
      </c>
    </row>
    <row r="206" spans="1:7" ht="12.75">
      <c r="A206" s="50"/>
      <c r="B206" s="5" t="s">
        <v>198</v>
      </c>
      <c r="C206" s="1" t="s">
        <v>202</v>
      </c>
      <c r="D206" s="28">
        <v>628000</v>
      </c>
      <c r="E206" s="28">
        <v>520000</v>
      </c>
      <c r="F206" s="28">
        <v>108000</v>
      </c>
      <c r="G206" s="66">
        <v>18000</v>
      </c>
    </row>
    <row r="207" spans="1:7" ht="12.75">
      <c r="A207" s="50"/>
      <c r="B207" s="5"/>
      <c r="C207" s="1"/>
      <c r="D207" s="29">
        <f>SUM(D203:D206)</f>
        <v>1892120</v>
      </c>
      <c r="E207" s="29">
        <f>SUM(E203:E206)</f>
        <v>923120</v>
      </c>
      <c r="F207" s="29">
        <f>SUM(F203:F206)</f>
        <v>969000</v>
      </c>
      <c r="G207" s="67">
        <f>SUM(G203:G206)</f>
        <v>668000</v>
      </c>
    </row>
    <row r="208" spans="1:7" ht="12.75">
      <c r="A208" s="50"/>
      <c r="B208" s="5" t="s">
        <v>203</v>
      </c>
      <c r="C208" s="1" t="s">
        <v>204</v>
      </c>
      <c r="D208" s="28">
        <v>250000</v>
      </c>
      <c r="E208" s="28">
        <v>25000</v>
      </c>
      <c r="F208" s="28">
        <v>225000</v>
      </c>
      <c r="G208" s="66">
        <v>0</v>
      </c>
    </row>
    <row r="209" spans="1:7" ht="12.75">
      <c r="A209" s="50"/>
      <c r="B209" s="5" t="s">
        <v>203</v>
      </c>
      <c r="C209" s="1" t="s">
        <v>205</v>
      </c>
      <c r="D209" s="28">
        <v>217300</v>
      </c>
      <c r="E209" s="28">
        <v>67300</v>
      </c>
      <c r="F209" s="28">
        <v>150000</v>
      </c>
      <c r="G209" s="66">
        <v>0</v>
      </c>
    </row>
    <row r="210" spans="1:7" ht="12.75">
      <c r="A210" s="50"/>
      <c r="B210" s="5"/>
      <c r="C210" s="1"/>
      <c r="D210" s="29">
        <f>SUM(D208:D209)</f>
        <v>467300</v>
      </c>
      <c r="E210" s="29">
        <f>SUM(E208:E209)</f>
        <v>92300</v>
      </c>
      <c r="F210" s="29">
        <f>SUM(F208:F209)</f>
        <v>375000</v>
      </c>
      <c r="G210" s="67">
        <f>SUM(G208:G209)</f>
        <v>0</v>
      </c>
    </row>
    <row r="211" spans="1:7" ht="12.75">
      <c r="A211" s="50"/>
      <c r="B211" s="5" t="s">
        <v>206</v>
      </c>
      <c r="C211" s="1" t="s">
        <v>207</v>
      </c>
      <c r="D211" s="28">
        <v>450000</v>
      </c>
      <c r="E211" s="28">
        <v>150000</v>
      </c>
      <c r="F211" s="28">
        <v>300000</v>
      </c>
      <c r="G211" s="66">
        <v>300000</v>
      </c>
    </row>
    <row r="212" spans="1:7" ht="12.75">
      <c r="A212" s="50"/>
      <c r="B212" s="5" t="s">
        <v>206</v>
      </c>
      <c r="C212" s="1" t="s">
        <v>67</v>
      </c>
      <c r="D212" s="28">
        <v>562700</v>
      </c>
      <c r="E212" s="28">
        <v>57080</v>
      </c>
      <c r="F212" s="28">
        <v>505620</v>
      </c>
      <c r="G212" s="66">
        <v>487000</v>
      </c>
    </row>
    <row r="213" spans="1:7" ht="12.75">
      <c r="A213" s="50"/>
      <c r="B213" s="5" t="s">
        <v>206</v>
      </c>
      <c r="C213" s="1" t="s">
        <v>208</v>
      </c>
      <c r="D213" s="28">
        <v>425600</v>
      </c>
      <c r="E213" s="28">
        <v>42060</v>
      </c>
      <c r="F213" s="28">
        <v>383040</v>
      </c>
      <c r="G213" s="66">
        <v>153000</v>
      </c>
    </row>
    <row r="214" spans="1:7" ht="12.75">
      <c r="A214" s="50"/>
      <c r="B214" s="5"/>
      <c r="C214" s="1"/>
      <c r="D214" s="29">
        <f>SUM(D211:D213)</f>
        <v>1438300</v>
      </c>
      <c r="E214" s="29">
        <f>SUM(E211:E213)</f>
        <v>249140</v>
      </c>
      <c r="F214" s="29">
        <f>SUM(F211:F213)</f>
        <v>1188660</v>
      </c>
      <c r="G214" s="67">
        <f>SUM(G211:G213)</f>
        <v>940000</v>
      </c>
    </row>
    <row r="215" spans="1:7" ht="12.75">
      <c r="A215" s="50"/>
      <c r="B215" s="5" t="s">
        <v>209</v>
      </c>
      <c r="C215" s="1" t="s">
        <v>210</v>
      </c>
      <c r="D215" s="28">
        <v>550000</v>
      </c>
      <c r="E215" s="28">
        <v>200000</v>
      </c>
      <c r="F215" s="28">
        <v>350000</v>
      </c>
      <c r="G215" s="66">
        <v>350000</v>
      </c>
    </row>
    <row r="216" spans="1:7" ht="12.75">
      <c r="A216" s="50"/>
      <c r="B216" s="5" t="s">
        <v>209</v>
      </c>
      <c r="C216" s="1" t="s">
        <v>211</v>
      </c>
      <c r="D216" s="28">
        <v>110000</v>
      </c>
      <c r="E216" s="28">
        <v>20000</v>
      </c>
      <c r="F216" s="28">
        <v>90000</v>
      </c>
      <c r="G216" s="66">
        <v>50000</v>
      </c>
    </row>
    <row r="217" spans="1:7" ht="12.75">
      <c r="A217" s="50"/>
      <c r="B217" s="5"/>
      <c r="C217" s="1"/>
      <c r="D217" s="33">
        <f>SUM(D215:D216)</f>
        <v>660000</v>
      </c>
      <c r="E217" s="33">
        <f>SUM(E215:E216)</f>
        <v>220000</v>
      </c>
      <c r="F217" s="33">
        <f>SUM(F215:F216)</f>
        <v>440000</v>
      </c>
      <c r="G217" s="67">
        <f>SUM(G215:G216)</f>
        <v>400000</v>
      </c>
    </row>
    <row r="218" spans="1:7" ht="12.75">
      <c r="A218" s="54"/>
      <c r="B218" s="14"/>
      <c r="C218" s="13"/>
      <c r="D218" s="34"/>
      <c r="E218" s="34"/>
      <c r="F218" s="34"/>
      <c r="G218" s="72">
        <f>G198+G202+G211+G215</f>
        <v>650000</v>
      </c>
    </row>
    <row r="219" spans="1:7" ht="13.5" thickBot="1">
      <c r="A219" s="54"/>
      <c r="B219" s="14"/>
      <c r="C219" s="13"/>
      <c r="D219" s="34"/>
      <c r="E219" s="34"/>
      <c r="F219" s="34"/>
      <c r="G219" s="72">
        <f>G220-G218</f>
        <v>1466000</v>
      </c>
    </row>
    <row r="220" spans="1:7" ht="13.5" thickBot="1">
      <c r="A220" s="55"/>
      <c r="B220" s="6"/>
      <c r="C220" s="12"/>
      <c r="D220" s="35">
        <f>SUM(D217,D214,D210,D207,D202,D201)</f>
        <v>6698307</v>
      </c>
      <c r="E220" s="35">
        <f>SUM(E217,E214,E210,E207,E202,E201)</f>
        <v>2671860</v>
      </c>
      <c r="F220" s="35">
        <f>SUM(F217,F214,F210,F207,F202,F201)</f>
        <v>4025947</v>
      </c>
      <c r="G220" s="73">
        <f>SUM(G217,G214,G210,G207,G202,G201)</f>
        <v>2116000</v>
      </c>
    </row>
    <row r="221" spans="1:7" ht="13.5" thickBot="1">
      <c r="A221" s="56"/>
      <c r="B221" s="18"/>
      <c r="C221" s="19"/>
      <c r="D221" s="39"/>
      <c r="E221" s="39"/>
      <c r="F221" s="39"/>
      <c r="G221" s="76"/>
    </row>
    <row r="222" spans="1:7" ht="12.75">
      <c r="A222" s="48" t="s">
        <v>212</v>
      </c>
      <c r="B222" s="3" t="s">
        <v>213</v>
      </c>
      <c r="C222" s="4" t="s">
        <v>62</v>
      </c>
      <c r="D222" s="27">
        <v>350000</v>
      </c>
      <c r="E222" s="27">
        <v>35000</v>
      </c>
      <c r="F222" s="27">
        <v>315000</v>
      </c>
      <c r="G222" s="77">
        <v>315000</v>
      </c>
    </row>
    <row r="223" spans="1:7" ht="12.75">
      <c r="A223" s="50"/>
      <c r="B223" s="5" t="s">
        <v>213</v>
      </c>
      <c r="C223" s="1" t="s">
        <v>214</v>
      </c>
      <c r="D223" s="28">
        <v>700000</v>
      </c>
      <c r="E223" s="28">
        <v>72000</v>
      </c>
      <c r="F223" s="28">
        <v>628000</v>
      </c>
      <c r="G223" s="66">
        <v>609000</v>
      </c>
    </row>
    <row r="224" spans="1:7" ht="12.75">
      <c r="A224" s="50"/>
      <c r="B224" s="5" t="s">
        <v>213</v>
      </c>
      <c r="C224" s="1" t="s">
        <v>215</v>
      </c>
      <c r="D224" s="28">
        <v>451400</v>
      </c>
      <c r="E224" s="28">
        <v>76400</v>
      </c>
      <c r="F224" s="28">
        <v>405000</v>
      </c>
      <c r="G224" s="66">
        <v>129000</v>
      </c>
    </row>
    <row r="225" spans="1:7" ht="12.75">
      <c r="A225" s="61"/>
      <c r="B225" s="5" t="s">
        <v>213</v>
      </c>
      <c r="C225" s="1" t="s">
        <v>216</v>
      </c>
      <c r="D225" s="28">
        <v>50000</v>
      </c>
      <c r="E225" s="28">
        <v>6000</v>
      </c>
      <c r="F225" s="28">
        <v>44000</v>
      </c>
      <c r="G225" s="66">
        <v>20000</v>
      </c>
    </row>
    <row r="226" spans="1:7" s="15" customFormat="1" ht="12.75">
      <c r="A226" s="50"/>
      <c r="B226" s="5"/>
      <c r="C226" s="1"/>
      <c r="D226" s="29">
        <f>SUM(D222:D225)</f>
        <v>1551400</v>
      </c>
      <c r="E226" s="29">
        <f>SUM(E222:E225)</f>
        <v>189400</v>
      </c>
      <c r="F226" s="29">
        <f>SUM(F222:F225)</f>
        <v>1392000</v>
      </c>
      <c r="G226" s="67">
        <f>SUM(G222:G225)</f>
        <v>1073000</v>
      </c>
    </row>
    <row r="227" spans="1:7" ht="12.75">
      <c r="A227" s="50"/>
      <c r="B227" s="5" t="s">
        <v>217</v>
      </c>
      <c r="C227" s="1" t="s">
        <v>6</v>
      </c>
      <c r="D227" s="29">
        <v>898400</v>
      </c>
      <c r="E227" s="29">
        <v>97400</v>
      </c>
      <c r="F227" s="29">
        <v>801000</v>
      </c>
      <c r="G227" s="67">
        <v>758000</v>
      </c>
    </row>
    <row r="228" spans="1:7" ht="12.75">
      <c r="A228" s="50"/>
      <c r="B228" s="5" t="s">
        <v>218</v>
      </c>
      <c r="C228" s="1" t="s">
        <v>167</v>
      </c>
      <c r="D228" s="29">
        <v>1000000</v>
      </c>
      <c r="E228" s="29">
        <v>120000</v>
      </c>
      <c r="F228" s="29">
        <v>880000</v>
      </c>
      <c r="G228" s="67">
        <v>880000</v>
      </c>
    </row>
    <row r="229" spans="1:7" ht="12.75">
      <c r="A229" s="50"/>
      <c r="B229" s="5" t="s">
        <v>219</v>
      </c>
      <c r="C229" s="1" t="s">
        <v>220</v>
      </c>
      <c r="D229" s="28">
        <v>496732</v>
      </c>
      <c r="E229" s="28">
        <v>146732</v>
      </c>
      <c r="F229" s="28">
        <v>350000</v>
      </c>
      <c r="G229" s="66">
        <v>350000</v>
      </c>
    </row>
    <row r="230" spans="1:7" ht="12.75">
      <c r="A230" s="50"/>
      <c r="B230" s="5" t="s">
        <v>219</v>
      </c>
      <c r="C230" s="1" t="s">
        <v>221</v>
      </c>
      <c r="D230" s="28">
        <v>294549</v>
      </c>
      <c r="E230" s="28">
        <v>62000</v>
      </c>
      <c r="F230" s="28">
        <v>232549</v>
      </c>
      <c r="G230" s="66">
        <v>232000</v>
      </c>
    </row>
    <row r="231" spans="1:7" ht="12.75">
      <c r="A231" s="50"/>
      <c r="B231" s="5"/>
      <c r="C231" s="1"/>
      <c r="D231" s="29">
        <f>SUM(D229:D230)</f>
        <v>791281</v>
      </c>
      <c r="E231" s="29">
        <f>SUM(E229:E230)</f>
        <v>208732</v>
      </c>
      <c r="F231" s="29">
        <f>SUM(F229:F230)</f>
        <v>582549</v>
      </c>
      <c r="G231" s="67">
        <f>SUM(G229:G230)</f>
        <v>582000</v>
      </c>
    </row>
    <row r="232" spans="1:7" ht="12.75">
      <c r="A232" s="50"/>
      <c r="B232" s="5" t="s">
        <v>222</v>
      </c>
      <c r="C232" s="1" t="s">
        <v>33</v>
      </c>
      <c r="D232" s="29">
        <v>316000</v>
      </c>
      <c r="E232" s="29">
        <v>35200</v>
      </c>
      <c r="F232" s="29">
        <v>280800</v>
      </c>
      <c r="G232" s="67">
        <v>280000</v>
      </c>
    </row>
    <row r="233" spans="1:7" ht="12.75">
      <c r="A233" s="49"/>
      <c r="B233" s="5" t="s">
        <v>223</v>
      </c>
      <c r="C233" s="1" t="s">
        <v>224</v>
      </c>
      <c r="D233" s="29">
        <v>300000</v>
      </c>
      <c r="E233" s="29">
        <v>30000</v>
      </c>
      <c r="F233" s="29">
        <v>270000</v>
      </c>
      <c r="G233" s="67">
        <v>0</v>
      </c>
    </row>
    <row r="234" spans="1:7" ht="12.75">
      <c r="A234" s="50"/>
      <c r="B234" s="5" t="s">
        <v>225</v>
      </c>
      <c r="C234" s="1" t="s">
        <v>67</v>
      </c>
      <c r="D234" s="28">
        <v>1294000</v>
      </c>
      <c r="E234" s="28">
        <v>240000</v>
      </c>
      <c r="F234" s="28">
        <v>1054000</v>
      </c>
      <c r="G234" s="66">
        <v>1032000</v>
      </c>
    </row>
    <row r="235" spans="1:7" ht="12.75">
      <c r="A235" s="50"/>
      <c r="B235" s="5" t="s">
        <v>225</v>
      </c>
      <c r="C235" s="1" t="s">
        <v>226</v>
      </c>
      <c r="D235" s="28">
        <v>557000</v>
      </c>
      <c r="E235" s="28">
        <v>267000</v>
      </c>
      <c r="F235" s="28">
        <v>290000</v>
      </c>
      <c r="G235" s="66">
        <v>0</v>
      </c>
    </row>
    <row r="236" spans="1:7" ht="12.75">
      <c r="A236" s="50"/>
      <c r="B236" s="5" t="s">
        <v>225</v>
      </c>
      <c r="C236" s="1" t="s">
        <v>227</v>
      </c>
      <c r="D236" s="28">
        <v>176000</v>
      </c>
      <c r="E236" s="28">
        <v>66000</v>
      </c>
      <c r="F236" s="28">
        <v>110000</v>
      </c>
      <c r="G236" s="66">
        <v>0</v>
      </c>
    </row>
    <row r="237" spans="1:7" ht="12.75">
      <c r="A237" s="50"/>
      <c r="B237" s="5" t="s">
        <v>225</v>
      </c>
      <c r="C237" s="1" t="s">
        <v>228</v>
      </c>
      <c r="D237" s="28">
        <v>108000</v>
      </c>
      <c r="E237" s="28">
        <v>14000</v>
      </c>
      <c r="F237" s="28">
        <v>84000</v>
      </c>
      <c r="G237" s="66">
        <v>84000</v>
      </c>
    </row>
    <row r="238" spans="1:7" ht="12.75">
      <c r="A238" s="50"/>
      <c r="B238" s="5" t="s">
        <v>225</v>
      </c>
      <c r="C238" s="1" t="s">
        <v>229</v>
      </c>
      <c r="D238" s="28">
        <v>366000</v>
      </c>
      <c r="E238" s="28">
        <v>66000</v>
      </c>
      <c r="F238" s="28">
        <v>300000</v>
      </c>
      <c r="G238" s="66">
        <v>300000</v>
      </c>
    </row>
    <row r="239" spans="1:7" ht="12.75">
      <c r="A239" s="50"/>
      <c r="B239" s="5"/>
      <c r="C239" s="1"/>
      <c r="D239" s="29">
        <f>SUM(D234:D238)</f>
        <v>2501000</v>
      </c>
      <c r="E239" s="29">
        <f>SUM(E234:E238)</f>
        <v>653000</v>
      </c>
      <c r="F239" s="29">
        <f>SUM(F234:F238)</f>
        <v>1838000</v>
      </c>
      <c r="G239" s="67">
        <f>SUM(G234:G238)</f>
        <v>1416000</v>
      </c>
    </row>
    <row r="240" spans="1:7" ht="12.75">
      <c r="A240" s="50"/>
      <c r="B240" s="5" t="s">
        <v>230</v>
      </c>
      <c r="C240" s="1" t="s">
        <v>67</v>
      </c>
      <c r="D240" s="28">
        <v>340000</v>
      </c>
      <c r="E240" s="28">
        <v>44000</v>
      </c>
      <c r="F240" s="28">
        <v>296000</v>
      </c>
      <c r="G240" s="66">
        <v>280000</v>
      </c>
    </row>
    <row r="241" spans="1:7" ht="12.75">
      <c r="A241" s="50"/>
      <c r="B241" s="5" t="s">
        <v>230</v>
      </c>
      <c r="C241" s="1" t="s">
        <v>231</v>
      </c>
      <c r="D241" s="28">
        <v>115000</v>
      </c>
      <c r="E241" s="28">
        <v>15000</v>
      </c>
      <c r="F241" s="28">
        <v>100000</v>
      </c>
      <c r="G241" s="66">
        <v>100000</v>
      </c>
    </row>
    <row r="242" spans="1:7" ht="12.75">
      <c r="A242" s="50"/>
      <c r="B242" s="5"/>
      <c r="C242" s="1"/>
      <c r="D242" s="33">
        <f>SUM(D240:D241)</f>
        <v>455000</v>
      </c>
      <c r="E242" s="33">
        <f>SUM(E240:E241)</f>
        <v>59000</v>
      </c>
      <c r="F242" s="33">
        <f>SUM(F240:F241)</f>
        <v>396000</v>
      </c>
      <c r="G242" s="67">
        <f>SUM(G240:G241)</f>
        <v>380000</v>
      </c>
    </row>
    <row r="243" spans="1:7" ht="12.75">
      <c r="A243" s="54"/>
      <c r="B243" s="14"/>
      <c r="C243" s="13"/>
      <c r="D243" s="38"/>
      <c r="E243" s="38"/>
      <c r="F243" s="38"/>
      <c r="G243" s="78">
        <f>G222+G228+G229+G230+G233+G235+G238</f>
        <v>2077000</v>
      </c>
    </row>
    <row r="244" spans="1:7" ht="13.5" thickBot="1">
      <c r="A244" s="54"/>
      <c r="B244" s="14"/>
      <c r="C244" s="13"/>
      <c r="D244" s="38"/>
      <c r="E244" s="38"/>
      <c r="F244" s="38"/>
      <c r="G244" s="78">
        <f>G245-G243</f>
        <v>3292000</v>
      </c>
    </row>
    <row r="245" spans="1:7" ht="13.5" thickBot="1">
      <c r="A245" s="55"/>
      <c r="B245" s="6"/>
      <c r="C245" s="12"/>
      <c r="D245" s="40">
        <f>SUM(D242,D239,D233,D232,D231,D228,D226:D227)</f>
        <v>7813081</v>
      </c>
      <c r="E245" s="40">
        <f>SUM(E242,E239,E233,E232,E231,E228,E226:E227)</f>
        <v>1392732</v>
      </c>
      <c r="F245" s="40">
        <f>SUM(F242,F239,F233,F232,F231,F228,F226:F227)</f>
        <v>6440349</v>
      </c>
      <c r="G245" s="79">
        <f>SUM(G242,G239,G233,G232,G231,G228,G226:G227)</f>
        <v>5369000</v>
      </c>
    </row>
    <row r="246" spans="1:7" ht="13.5" thickBot="1">
      <c r="A246" s="56"/>
      <c r="B246" s="18"/>
      <c r="C246" s="19"/>
      <c r="D246" s="39"/>
      <c r="E246" s="39"/>
      <c r="F246" s="39"/>
      <c r="G246" s="76"/>
    </row>
    <row r="247" spans="1:7" ht="12.75">
      <c r="A247" s="48" t="s">
        <v>241</v>
      </c>
      <c r="B247" s="3" t="s">
        <v>242</v>
      </c>
      <c r="C247" s="4" t="s">
        <v>6</v>
      </c>
      <c r="D247" s="37">
        <v>410000</v>
      </c>
      <c r="E247" s="37">
        <v>49200</v>
      </c>
      <c r="F247" s="37">
        <v>360800</v>
      </c>
      <c r="G247" s="74">
        <v>327000</v>
      </c>
    </row>
    <row r="248" spans="1:7" ht="12.75">
      <c r="A248" s="50"/>
      <c r="B248" s="5" t="s">
        <v>243</v>
      </c>
      <c r="C248" s="1" t="s">
        <v>137</v>
      </c>
      <c r="D248" s="28">
        <v>350000</v>
      </c>
      <c r="E248" s="28">
        <v>52500</v>
      </c>
      <c r="F248" s="28">
        <v>297500</v>
      </c>
      <c r="G248" s="66">
        <v>0</v>
      </c>
    </row>
    <row r="249" spans="1:7" ht="12.75">
      <c r="A249" s="50"/>
      <c r="B249" s="5" t="s">
        <v>243</v>
      </c>
      <c r="C249" s="1" t="s">
        <v>244</v>
      </c>
      <c r="D249" s="28">
        <v>294200</v>
      </c>
      <c r="E249" s="28">
        <v>44130</v>
      </c>
      <c r="F249" s="28">
        <v>250070</v>
      </c>
      <c r="G249" s="66">
        <v>135000</v>
      </c>
    </row>
    <row r="250" spans="1:7" ht="12.75">
      <c r="A250" s="50"/>
      <c r="B250" s="5"/>
      <c r="C250" s="1"/>
      <c r="D250" s="29">
        <f>SUM(D248:D249)</f>
        <v>644200</v>
      </c>
      <c r="E250" s="29">
        <f>SUM(E248:E249)</f>
        <v>96630</v>
      </c>
      <c r="F250" s="29">
        <f>SUM(F248:F249)</f>
        <v>547570</v>
      </c>
      <c r="G250" s="67">
        <f>SUM(G248:G249)</f>
        <v>135000</v>
      </c>
    </row>
    <row r="251" spans="1:7" ht="12.75">
      <c r="A251" s="50"/>
      <c r="B251" s="5" t="s">
        <v>245</v>
      </c>
      <c r="C251" s="1" t="s">
        <v>246</v>
      </c>
      <c r="D251" s="28">
        <v>50000</v>
      </c>
      <c r="E251" s="28">
        <v>6250</v>
      </c>
      <c r="F251" s="28">
        <v>43750</v>
      </c>
      <c r="G251" s="66">
        <v>0</v>
      </c>
    </row>
    <row r="252" spans="1:7" ht="12.75">
      <c r="A252" s="50"/>
      <c r="B252" s="5" t="s">
        <v>245</v>
      </c>
      <c r="C252" s="1" t="s">
        <v>247</v>
      </c>
      <c r="D252" s="28">
        <v>50000</v>
      </c>
      <c r="E252" s="28">
        <v>6250</v>
      </c>
      <c r="F252" s="28">
        <v>43750</v>
      </c>
      <c r="G252" s="66">
        <v>0</v>
      </c>
    </row>
    <row r="253" spans="1:7" ht="12.75">
      <c r="A253" s="50"/>
      <c r="B253" s="5" t="s">
        <v>245</v>
      </c>
      <c r="C253" s="1" t="s">
        <v>248</v>
      </c>
      <c r="D253" s="28">
        <v>40000</v>
      </c>
      <c r="E253" s="28">
        <v>5000</v>
      </c>
      <c r="F253" s="28">
        <v>35000</v>
      </c>
      <c r="G253" s="66">
        <v>0</v>
      </c>
    </row>
    <row r="254" spans="1:7" ht="12.75">
      <c r="A254" s="50"/>
      <c r="B254" s="5" t="s">
        <v>245</v>
      </c>
      <c r="C254" s="1" t="s">
        <v>249</v>
      </c>
      <c r="D254" s="28">
        <v>30000</v>
      </c>
      <c r="E254" s="28">
        <v>3750</v>
      </c>
      <c r="F254" s="28">
        <v>26250</v>
      </c>
      <c r="G254" s="66">
        <v>0</v>
      </c>
    </row>
    <row r="255" spans="1:7" ht="12.75">
      <c r="A255" s="50"/>
      <c r="B255" s="5" t="s">
        <v>245</v>
      </c>
      <c r="C255" s="1" t="s">
        <v>250</v>
      </c>
      <c r="D255" s="28">
        <v>30000</v>
      </c>
      <c r="E255" s="28">
        <v>3750</v>
      </c>
      <c r="F255" s="28">
        <v>26250</v>
      </c>
      <c r="G255" s="66">
        <v>0</v>
      </c>
    </row>
    <row r="256" spans="1:7" ht="12.75">
      <c r="A256" s="50"/>
      <c r="B256" s="5"/>
      <c r="C256" s="1"/>
      <c r="D256" s="29">
        <f>SUM(D251:D255)</f>
        <v>200000</v>
      </c>
      <c r="E256" s="29">
        <f>SUM(E251:E255)</f>
        <v>25000</v>
      </c>
      <c r="F256" s="29">
        <f>SUM(F251:F255)</f>
        <v>175000</v>
      </c>
      <c r="G256" s="67">
        <f>SUM(G251:G255)</f>
        <v>0</v>
      </c>
    </row>
    <row r="257" spans="1:7" ht="12.75">
      <c r="A257" s="50"/>
      <c r="B257" s="5" t="s">
        <v>251</v>
      </c>
      <c r="C257" s="1" t="s">
        <v>252</v>
      </c>
      <c r="D257" s="29">
        <v>520000</v>
      </c>
      <c r="E257" s="29">
        <v>180000</v>
      </c>
      <c r="F257" s="29">
        <v>340000</v>
      </c>
      <c r="G257" s="67">
        <v>340000</v>
      </c>
    </row>
    <row r="258" spans="1:7" ht="12.75">
      <c r="A258" s="50"/>
      <c r="B258" s="5" t="s">
        <v>253</v>
      </c>
      <c r="C258" s="1" t="s">
        <v>254</v>
      </c>
      <c r="D258" s="28">
        <v>300000</v>
      </c>
      <c r="E258" s="28">
        <v>90000</v>
      </c>
      <c r="F258" s="28">
        <v>210000</v>
      </c>
      <c r="G258" s="66">
        <v>0</v>
      </c>
    </row>
    <row r="259" spans="1:7" ht="12.75">
      <c r="A259" s="50"/>
      <c r="B259" s="5" t="s">
        <v>253</v>
      </c>
      <c r="C259" s="1" t="s">
        <v>255</v>
      </c>
      <c r="D259" s="28">
        <v>122000</v>
      </c>
      <c r="E259" s="28">
        <v>36600</v>
      </c>
      <c r="F259" s="28">
        <v>85400</v>
      </c>
      <c r="G259" s="66">
        <v>85000</v>
      </c>
    </row>
    <row r="260" spans="1:7" ht="12.75">
      <c r="A260" s="50"/>
      <c r="B260" s="5" t="s">
        <v>253</v>
      </c>
      <c r="C260" s="1" t="s">
        <v>256</v>
      </c>
      <c r="D260" s="28">
        <v>171500</v>
      </c>
      <c r="E260" s="28">
        <v>51450</v>
      </c>
      <c r="F260" s="28">
        <v>120050</v>
      </c>
      <c r="G260" s="66">
        <v>120000</v>
      </c>
    </row>
    <row r="261" spans="1:7" ht="12.75">
      <c r="A261" s="50"/>
      <c r="B261" s="5"/>
      <c r="C261" s="1"/>
      <c r="D261" s="29">
        <f>SUM(D258:D260)</f>
        <v>593500</v>
      </c>
      <c r="E261" s="29">
        <f>SUM(E258:E260)</f>
        <v>178050</v>
      </c>
      <c r="F261" s="29">
        <f>SUM(F258:F260)</f>
        <v>415450</v>
      </c>
      <c r="G261" s="67">
        <f>SUM(G258:G260)</f>
        <v>205000</v>
      </c>
    </row>
    <row r="262" spans="1:7" ht="12.75">
      <c r="A262" s="50"/>
      <c r="B262" s="5" t="s">
        <v>257</v>
      </c>
      <c r="C262" s="1" t="s">
        <v>258</v>
      </c>
      <c r="D262" s="28">
        <v>476751</v>
      </c>
      <c r="E262" s="28">
        <v>143026</v>
      </c>
      <c r="F262" s="28">
        <v>333725</v>
      </c>
      <c r="G262" s="66">
        <v>0</v>
      </c>
    </row>
    <row r="263" spans="1:7" ht="12.75">
      <c r="A263" s="50"/>
      <c r="B263" s="5" t="s">
        <v>257</v>
      </c>
      <c r="C263" s="1" t="s">
        <v>259</v>
      </c>
      <c r="D263" s="28">
        <v>30000</v>
      </c>
      <c r="E263" s="28">
        <v>3000</v>
      </c>
      <c r="F263" s="28">
        <v>27000</v>
      </c>
      <c r="G263" s="66">
        <v>0</v>
      </c>
    </row>
    <row r="264" spans="1:7" ht="12.75">
      <c r="A264" s="50"/>
      <c r="B264" s="5"/>
      <c r="C264" s="1"/>
      <c r="D264" s="33">
        <f>SUM(D262:D263)</f>
        <v>506751</v>
      </c>
      <c r="E264" s="33">
        <f>SUM(E262:E263)</f>
        <v>146026</v>
      </c>
      <c r="F264" s="33">
        <f>SUM(F262:F263)</f>
        <v>360725</v>
      </c>
      <c r="G264" s="67">
        <f>SUM(G262:G263)</f>
        <v>0</v>
      </c>
    </row>
    <row r="265" spans="1:7" ht="12.75">
      <c r="A265" s="54"/>
      <c r="B265" s="14"/>
      <c r="C265" s="13"/>
      <c r="D265" s="34"/>
      <c r="E265" s="34"/>
      <c r="F265" s="34"/>
      <c r="G265" s="72">
        <f>G248+G257+G258+G259+G262</f>
        <v>425000</v>
      </c>
    </row>
    <row r="266" spans="1:7" ht="13.5" thickBot="1">
      <c r="A266" s="54"/>
      <c r="B266" s="14"/>
      <c r="C266" s="13"/>
      <c r="D266" s="34"/>
      <c r="E266" s="34"/>
      <c r="F266" s="34"/>
      <c r="G266" s="72">
        <f>G267-G265</f>
        <v>582000</v>
      </c>
    </row>
    <row r="267" spans="1:7" ht="13.5" thickBot="1">
      <c r="A267" s="55"/>
      <c r="B267" s="6"/>
      <c r="C267" s="12"/>
      <c r="D267" s="35">
        <f>SUM(D264,D261,D257,D256,D250,D247)</f>
        <v>2874451</v>
      </c>
      <c r="E267" s="35">
        <f>SUM(E264,E261,E257,E256,E250,E247)</f>
        <v>674906</v>
      </c>
      <c r="F267" s="35">
        <f>SUM(F264,F261,F257,F256,F250,F247)</f>
        <v>2199545</v>
      </c>
      <c r="G267" s="73">
        <f>SUM(G264,G261,G257,G256,G250,G247)</f>
        <v>1007000</v>
      </c>
    </row>
    <row r="268" spans="1:7" ht="13.5" thickBot="1">
      <c r="A268" s="56"/>
      <c r="B268" s="18"/>
      <c r="C268" s="19"/>
      <c r="D268" s="39"/>
      <c r="E268" s="39"/>
      <c r="F268" s="39"/>
      <c r="G268" s="76"/>
    </row>
    <row r="269" spans="1:7" ht="12.75">
      <c r="A269" s="48" t="s">
        <v>153</v>
      </c>
      <c r="B269" s="3" t="s">
        <v>153</v>
      </c>
      <c r="C269" s="4" t="s">
        <v>155</v>
      </c>
      <c r="D269" s="27">
        <v>233462</v>
      </c>
      <c r="E269" s="27">
        <v>26420</v>
      </c>
      <c r="F269" s="27">
        <v>207042</v>
      </c>
      <c r="G269" s="77">
        <v>114000</v>
      </c>
    </row>
    <row r="270" spans="1:7" ht="12.75">
      <c r="A270" s="50"/>
      <c r="B270" s="5" t="s">
        <v>153</v>
      </c>
      <c r="C270" s="1" t="s">
        <v>156</v>
      </c>
      <c r="D270" s="28">
        <v>427397</v>
      </c>
      <c r="E270" s="28">
        <v>113397</v>
      </c>
      <c r="F270" s="28">
        <v>314000</v>
      </c>
      <c r="G270" s="66">
        <v>314000</v>
      </c>
    </row>
    <row r="271" spans="1:7" ht="12.75">
      <c r="A271" s="50"/>
      <c r="B271" s="5"/>
      <c r="C271" s="1"/>
      <c r="D271" s="29">
        <f>SUM(D269:D270)</f>
        <v>660859</v>
      </c>
      <c r="E271" s="29">
        <f>SUM(E269:E270)</f>
        <v>139817</v>
      </c>
      <c r="F271" s="29">
        <f>SUM(F269:F270)</f>
        <v>521042</v>
      </c>
      <c r="G271" s="67">
        <f>SUM(G269:G270)</f>
        <v>428000</v>
      </c>
    </row>
    <row r="272" spans="1:7" ht="12.75">
      <c r="A272" s="50"/>
      <c r="B272" s="5" t="s">
        <v>154</v>
      </c>
      <c r="C272" s="1" t="s">
        <v>260</v>
      </c>
      <c r="D272" s="28">
        <v>237500</v>
      </c>
      <c r="E272" s="28">
        <v>56500</v>
      </c>
      <c r="F272" s="28">
        <v>181000</v>
      </c>
      <c r="G272" s="66">
        <v>181000</v>
      </c>
    </row>
    <row r="273" spans="1:7" ht="12.75">
      <c r="A273" s="62"/>
      <c r="B273" s="5" t="s">
        <v>154</v>
      </c>
      <c r="C273" s="1" t="s">
        <v>261</v>
      </c>
      <c r="D273" s="31">
        <v>136250</v>
      </c>
      <c r="E273" s="31">
        <v>14250</v>
      </c>
      <c r="F273" s="31">
        <v>122000</v>
      </c>
      <c r="G273" s="80">
        <v>122000</v>
      </c>
    </row>
    <row r="274" spans="1:7" ht="12.75">
      <c r="A274" s="50"/>
      <c r="B274" s="5" t="s">
        <v>154</v>
      </c>
      <c r="C274" s="1" t="s">
        <v>262</v>
      </c>
      <c r="D274" s="28">
        <v>709000</v>
      </c>
      <c r="E274" s="28">
        <v>159000</v>
      </c>
      <c r="F274" s="28">
        <v>550000</v>
      </c>
      <c r="G274" s="66">
        <v>0</v>
      </c>
    </row>
    <row r="275" spans="1:7" ht="12.75">
      <c r="A275" s="50"/>
      <c r="B275" s="5" t="s">
        <v>154</v>
      </c>
      <c r="C275" s="1" t="s">
        <v>263</v>
      </c>
      <c r="D275" s="28">
        <v>42500</v>
      </c>
      <c r="E275" s="28">
        <v>4500</v>
      </c>
      <c r="F275" s="28">
        <v>38000</v>
      </c>
      <c r="G275" s="66">
        <v>38000</v>
      </c>
    </row>
    <row r="276" spans="1:7" ht="12.75">
      <c r="A276" s="50"/>
      <c r="B276" s="5" t="s">
        <v>154</v>
      </c>
      <c r="C276" s="1" t="s">
        <v>264</v>
      </c>
      <c r="D276" s="28">
        <v>180000</v>
      </c>
      <c r="E276" s="28">
        <v>18000</v>
      </c>
      <c r="F276" s="28">
        <v>162000</v>
      </c>
      <c r="G276" s="66">
        <v>0</v>
      </c>
    </row>
    <row r="277" spans="1:7" ht="12.75">
      <c r="A277" s="50"/>
      <c r="B277" s="5" t="s">
        <v>154</v>
      </c>
      <c r="C277" s="1" t="s">
        <v>265</v>
      </c>
      <c r="D277" s="28">
        <v>679000</v>
      </c>
      <c r="E277" s="28">
        <v>129000</v>
      </c>
      <c r="F277" s="28">
        <v>550000</v>
      </c>
      <c r="G277" s="66">
        <v>0</v>
      </c>
    </row>
    <row r="278" spans="1:7" ht="12.75">
      <c r="A278" s="50"/>
      <c r="B278" s="5"/>
      <c r="C278" s="1"/>
      <c r="D278" s="29">
        <f>SUM(D272:D277)</f>
        <v>1984250</v>
      </c>
      <c r="E278" s="29">
        <f>SUM(E272:E277)</f>
        <v>381250</v>
      </c>
      <c r="F278" s="29">
        <f>SUM(F272:F277)</f>
        <v>1603000</v>
      </c>
      <c r="G278" s="67">
        <f>SUM(G272:G277)</f>
        <v>341000</v>
      </c>
    </row>
    <row r="279" spans="1:7" ht="12.75">
      <c r="A279" s="50"/>
      <c r="B279" s="5" t="s">
        <v>266</v>
      </c>
      <c r="C279" s="1" t="s">
        <v>267</v>
      </c>
      <c r="D279" s="28">
        <v>346600</v>
      </c>
      <c r="E279" s="28">
        <v>41592</v>
      </c>
      <c r="F279" s="28">
        <v>305008</v>
      </c>
      <c r="G279" s="66">
        <v>0</v>
      </c>
    </row>
    <row r="280" spans="1:7" ht="12.75">
      <c r="A280" s="50"/>
      <c r="B280" s="5" t="s">
        <v>266</v>
      </c>
      <c r="C280" s="1" t="s">
        <v>268</v>
      </c>
      <c r="D280" s="28">
        <v>31150</v>
      </c>
      <c r="E280" s="28">
        <v>5000</v>
      </c>
      <c r="F280" s="28">
        <v>26150</v>
      </c>
      <c r="G280" s="66">
        <v>26000</v>
      </c>
    </row>
    <row r="281" spans="1:7" ht="12.75">
      <c r="A281" s="50"/>
      <c r="B281" s="5" t="s">
        <v>266</v>
      </c>
      <c r="C281" s="1" t="s">
        <v>269</v>
      </c>
      <c r="D281" s="28">
        <v>66000</v>
      </c>
      <c r="E281" s="28">
        <v>7920</v>
      </c>
      <c r="F281" s="28">
        <v>58080</v>
      </c>
      <c r="G281" s="66">
        <v>0</v>
      </c>
    </row>
    <row r="282" spans="1:7" ht="12.75">
      <c r="A282" s="50"/>
      <c r="B282" s="5"/>
      <c r="C282" s="1"/>
      <c r="D282" s="33">
        <f>SUM(D279:D281)</f>
        <v>443750</v>
      </c>
      <c r="E282" s="33">
        <f>SUM(E279:E281)</f>
        <v>54512</v>
      </c>
      <c r="F282" s="33">
        <f>SUM(F279:F281)</f>
        <v>389238</v>
      </c>
      <c r="G282" s="67">
        <f>SUM(G279:G281)</f>
        <v>26000</v>
      </c>
    </row>
    <row r="283" spans="1:7" ht="12.75">
      <c r="A283" s="54"/>
      <c r="B283" s="14"/>
      <c r="C283" s="13"/>
      <c r="D283" s="34"/>
      <c r="E283" s="34"/>
      <c r="F283" s="34"/>
      <c r="G283" s="72">
        <f>G273+G274+G277+G279</f>
        <v>122000</v>
      </c>
    </row>
    <row r="284" spans="1:7" ht="13.5" thickBot="1">
      <c r="A284" s="54"/>
      <c r="B284" s="14"/>
      <c r="C284" s="13"/>
      <c r="D284" s="34"/>
      <c r="E284" s="34"/>
      <c r="F284" s="34"/>
      <c r="G284" s="72">
        <f>G285-G283</f>
        <v>673000</v>
      </c>
    </row>
    <row r="285" spans="1:7" ht="13.5" thickBot="1">
      <c r="A285" s="55"/>
      <c r="B285" s="6"/>
      <c r="C285" s="12"/>
      <c r="D285" s="35">
        <f>SUM(D282,D278,D271)</f>
        <v>3088859</v>
      </c>
      <c r="E285" s="35">
        <f>SUM(E282,E278,E271)</f>
        <v>575579</v>
      </c>
      <c r="F285" s="35">
        <f>SUM(F282,F278,F271)</f>
        <v>2513280</v>
      </c>
      <c r="G285" s="73">
        <f>SUM(G282,G278,G271)</f>
        <v>795000</v>
      </c>
    </row>
    <row r="286" spans="1:7" ht="13.5" thickBot="1">
      <c r="A286" s="56"/>
      <c r="B286" s="18"/>
      <c r="C286" s="19"/>
      <c r="D286" s="39"/>
      <c r="E286" s="39"/>
      <c r="F286" s="39"/>
      <c r="G286" s="76"/>
    </row>
    <row r="287" spans="1:7" ht="12.75">
      <c r="A287" s="48" t="s">
        <v>270</v>
      </c>
      <c r="B287" s="3" t="s">
        <v>271</v>
      </c>
      <c r="C287" s="4" t="s">
        <v>6</v>
      </c>
      <c r="D287" s="37">
        <v>362400</v>
      </c>
      <c r="E287" s="37">
        <v>62400</v>
      </c>
      <c r="F287" s="37">
        <v>300000</v>
      </c>
      <c r="G287" s="74">
        <v>282000</v>
      </c>
    </row>
    <row r="288" spans="1:7" ht="12.75">
      <c r="A288" s="50"/>
      <c r="B288" s="5" t="s">
        <v>272</v>
      </c>
      <c r="C288" s="1" t="s">
        <v>273</v>
      </c>
      <c r="D288" s="29">
        <v>292500</v>
      </c>
      <c r="E288" s="29">
        <v>30500</v>
      </c>
      <c r="F288" s="29">
        <v>262000</v>
      </c>
      <c r="G288" s="67">
        <v>0</v>
      </c>
    </row>
    <row r="289" spans="1:7" ht="12.75">
      <c r="A289" s="50"/>
      <c r="B289" s="5" t="s">
        <v>274</v>
      </c>
      <c r="C289" s="1" t="s">
        <v>275</v>
      </c>
      <c r="D289" s="29">
        <v>34400</v>
      </c>
      <c r="E289" s="29">
        <v>6880</v>
      </c>
      <c r="F289" s="29">
        <v>27520</v>
      </c>
      <c r="G289" s="67">
        <v>0</v>
      </c>
    </row>
    <row r="290" spans="1:7" ht="12.75">
      <c r="A290" s="50"/>
      <c r="B290" s="5" t="s">
        <v>276</v>
      </c>
      <c r="C290" s="1" t="s">
        <v>277</v>
      </c>
      <c r="D290" s="28">
        <v>229900</v>
      </c>
      <c r="E290" s="28">
        <v>55900</v>
      </c>
      <c r="F290" s="28">
        <v>174000</v>
      </c>
      <c r="G290" s="66">
        <v>174000</v>
      </c>
    </row>
    <row r="291" spans="1:7" ht="12.75">
      <c r="A291" s="50"/>
      <c r="B291" s="5" t="s">
        <v>276</v>
      </c>
      <c r="C291" s="1" t="s">
        <v>278</v>
      </c>
      <c r="D291" s="28">
        <v>88000</v>
      </c>
      <c r="E291" s="28">
        <v>24000</v>
      </c>
      <c r="F291" s="28">
        <v>64000</v>
      </c>
      <c r="G291" s="66">
        <v>64000</v>
      </c>
    </row>
    <row r="292" spans="1:7" ht="12.75">
      <c r="A292" s="50"/>
      <c r="B292" s="5" t="s">
        <v>276</v>
      </c>
      <c r="C292" s="1" t="s">
        <v>279</v>
      </c>
      <c r="D292" s="28">
        <v>87000</v>
      </c>
      <c r="E292" s="28">
        <v>23000</v>
      </c>
      <c r="F292" s="28">
        <v>64000</v>
      </c>
      <c r="G292" s="66">
        <v>64000</v>
      </c>
    </row>
    <row r="293" spans="1:7" ht="12.75">
      <c r="A293" s="50"/>
      <c r="B293" s="5"/>
      <c r="C293" s="1"/>
      <c r="D293" s="29">
        <f>SUM(D290:D292)</f>
        <v>404900</v>
      </c>
      <c r="E293" s="29">
        <f>SUM(E290:E292)</f>
        <v>102900</v>
      </c>
      <c r="F293" s="29">
        <f>SUM(F290:F292)</f>
        <v>302000</v>
      </c>
      <c r="G293" s="67">
        <f>SUM(G290:G292)</f>
        <v>302000</v>
      </c>
    </row>
    <row r="294" spans="1:7" ht="12.75">
      <c r="A294" s="50"/>
      <c r="B294" s="5" t="s">
        <v>280</v>
      </c>
      <c r="C294" s="1" t="s">
        <v>281</v>
      </c>
      <c r="D294" s="29">
        <v>356400</v>
      </c>
      <c r="E294" s="29">
        <v>56400</v>
      </c>
      <c r="F294" s="29">
        <v>300000</v>
      </c>
      <c r="G294" s="67">
        <v>0</v>
      </c>
    </row>
    <row r="295" spans="1:7" ht="12.75">
      <c r="A295" s="50"/>
      <c r="B295" s="5" t="s">
        <v>282</v>
      </c>
      <c r="C295" s="1" t="s">
        <v>283</v>
      </c>
      <c r="D295" s="28">
        <v>44000</v>
      </c>
      <c r="E295" s="28">
        <v>8800</v>
      </c>
      <c r="F295" s="28">
        <v>35200</v>
      </c>
      <c r="G295" s="66">
        <v>35000</v>
      </c>
    </row>
    <row r="296" spans="1:7" ht="12.75">
      <c r="A296" s="50"/>
      <c r="B296" s="5" t="s">
        <v>282</v>
      </c>
      <c r="C296" s="1" t="s">
        <v>284</v>
      </c>
      <c r="D296" s="28">
        <v>170000</v>
      </c>
      <c r="E296" s="28">
        <v>34000</v>
      </c>
      <c r="F296" s="28">
        <v>136000</v>
      </c>
      <c r="G296" s="66">
        <v>130000</v>
      </c>
    </row>
    <row r="297" spans="1:7" ht="12.75">
      <c r="A297" s="50"/>
      <c r="B297" s="5" t="s">
        <v>282</v>
      </c>
      <c r="C297" s="1" t="s">
        <v>285</v>
      </c>
      <c r="D297" s="28">
        <v>19405</v>
      </c>
      <c r="E297" s="28">
        <v>3881</v>
      </c>
      <c r="F297" s="28">
        <v>15524</v>
      </c>
      <c r="G297" s="66">
        <v>0</v>
      </c>
    </row>
    <row r="298" spans="1:7" ht="12.75">
      <c r="A298" s="50"/>
      <c r="B298" s="5" t="s">
        <v>282</v>
      </c>
      <c r="C298" s="1" t="s">
        <v>286</v>
      </c>
      <c r="D298" s="28">
        <v>15900</v>
      </c>
      <c r="E298" s="28">
        <v>3180</v>
      </c>
      <c r="F298" s="28">
        <v>12720</v>
      </c>
      <c r="G298" s="66">
        <v>11000</v>
      </c>
    </row>
    <row r="299" spans="1:7" ht="12.75">
      <c r="A299" s="50"/>
      <c r="B299" s="5"/>
      <c r="C299" s="1"/>
      <c r="D299" s="29">
        <f>SUM(D295:D298)</f>
        <v>249305</v>
      </c>
      <c r="E299" s="29">
        <f>SUM(E295:E298)</f>
        <v>49861</v>
      </c>
      <c r="F299" s="29">
        <f>SUM(F295:F298)</f>
        <v>199444</v>
      </c>
      <c r="G299" s="67">
        <f>SUM(G295:G298)</f>
        <v>176000</v>
      </c>
    </row>
    <row r="300" spans="1:7" ht="12.75">
      <c r="A300" s="50"/>
      <c r="B300" s="5" t="s">
        <v>384</v>
      </c>
      <c r="C300" s="1" t="s">
        <v>385</v>
      </c>
      <c r="D300" s="28">
        <v>370000</v>
      </c>
      <c r="E300" s="28">
        <v>51800</v>
      </c>
      <c r="F300" s="28">
        <v>318200</v>
      </c>
      <c r="G300" s="66">
        <v>0</v>
      </c>
    </row>
    <row r="301" spans="1:7" ht="12.75">
      <c r="A301" s="50"/>
      <c r="B301" s="5" t="s">
        <v>384</v>
      </c>
      <c r="C301" s="1" t="s">
        <v>386</v>
      </c>
      <c r="D301" s="28">
        <v>88000</v>
      </c>
      <c r="E301" s="28">
        <v>18480</v>
      </c>
      <c r="F301" s="28">
        <v>69520</v>
      </c>
      <c r="G301" s="66">
        <v>0</v>
      </c>
    </row>
    <row r="302" spans="1:7" ht="12.75">
      <c r="A302" s="50"/>
      <c r="B302" s="5"/>
      <c r="C302" s="1"/>
      <c r="D302" s="33">
        <f>SUM(D300:D301)</f>
        <v>458000</v>
      </c>
      <c r="E302" s="33">
        <f>SUM(E300:E301)</f>
        <v>70280</v>
      </c>
      <c r="F302" s="33">
        <f>SUM(F300:F301)</f>
        <v>387720</v>
      </c>
      <c r="G302" s="67">
        <f>SUM(G300:G301)</f>
        <v>0</v>
      </c>
    </row>
    <row r="303" spans="1:7" ht="12.75">
      <c r="A303" s="54"/>
      <c r="B303" s="14"/>
      <c r="C303" s="13"/>
      <c r="D303" s="34"/>
      <c r="E303" s="34"/>
      <c r="F303" s="34"/>
      <c r="G303" s="72">
        <f>G288+G290+G294+G300+G301</f>
        <v>174000</v>
      </c>
    </row>
    <row r="304" spans="1:7" ht="13.5" thickBot="1">
      <c r="A304" s="54"/>
      <c r="B304" s="14"/>
      <c r="C304" s="13"/>
      <c r="D304" s="34"/>
      <c r="E304" s="34"/>
      <c r="F304" s="34"/>
      <c r="G304" s="72">
        <f>G305-G303</f>
        <v>586000</v>
      </c>
    </row>
    <row r="305" spans="1:7" ht="13.5" thickBot="1">
      <c r="A305" s="55"/>
      <c r="B305" s="6"/>
      <c r="C305" s="12"/>
      <c r="D305" s="35">
        <f>SUM(D302,D299,D294,D293,D289,D288,D287)</f>
        <v>2157905</v>
      </c>
      <c r="E305" s="35">
        <f>SUM(E302,E299,E294,E293,E289,E288,E287)</f>
        <v>379221</v>
      </c>
      <c r="F305" s="35">
        <f>SUM(F302,F299,F294,F293,F289,F288,F287)</f>
        <v>1778684</v>
      </c>
      <c r="G305" s="73">
        <f>SUM(G302,G299,G294,G293,G289,G288,G287)</f>
        <v>760000</v>
      </c>
    </row>
    <row r="306" spans="1:7" ht="13.5" thickBot="1">
      <c r="A306" s="56"/>
      <c r="B306" s="18"/>
      <c r="C306" s="19"/>
      <c r="D306" s="39"/>
      <c r="E306" s="39"/>
      <c r="F306" s="39"/>
      <c r="G306" s="76"/>
    </row>
    <row r="307" spans="1:7" ht="12.75">
      <c r="A307" s="48" t="s">
        <v>287</v>
      </c>
      <c r="B307" s="3" t="s">
        <v>287</v>
      </c>
      <c r="C307" s="4" t="s">
        <v>288</v>
      </c>
      <c r="D307" s="27">
        <v>497000</v>
      </c>
      <c r="E307" s="27">
        <v>180000</v>
      </c>
      <c r="F307" s="27">
        <v>317000</v>
      </c>
      <c r="G307" s="77">
        <v>110000</v>
      </c>
    </row>
    <row r="308" spans="1:7" ht="12.75">
      <c r="A308" s="51"/>
      <c r="B308" s="5" t="s">
        <v>287</v>
      </c>
      <c r="C308" s="1" t="s">
        <v>289</v>
      </c>
      <c r="D308" s="28">
        <v>17000</v>
      </c>
      <c r="E308" s="28">
        <v>10000</v>
      </c>
      <c r="F308" s="28">
        <v>7000</v>
      </c>
      <c r="G308" s="66">
        <v>7000</v>
      </c>
    </row>
    <row r="309" spans="1:7" ht="12.75">
      <c r="A309" s="50"/>
      <c r="B309" s="5" t="s">
        <v>287</v>
      </c>
      <c r="C309" s="1" t="s">
        <v>290</v>
      </c>
      <c r="D309" s="28">
        <v>89520</v>
      </c>
      <c r="E309" s="28">
        <v>52520</v>
      </c>
      <c r="F309" s="28">
        <v>37000</v>
      </c>
      <c r="G309" s="66">
        <v>37000</v>
      </c>
    </row>
    <row r="310" spans="1:7" ht="12.75">
      <c r="A310" s="50"/>
      <c r="B310" s="5" t="s">
        <v>287</v>
      </c>
      <c r="C310" s="1" t="s">
        <v>6</v>
      </c>
      <c r="D310" s="28">
        <v>306000</v>
      </c>
      <c r="E310" s="28">
        <v>39800</v>
      </c>
      <c r="F310" s="28">
        <v>266200</v>
      </c>
      <c r="G310" s="66">
        <v>254000</v>
      </c>
    </row>
    <row r="311" spans="1:7" ht="12.75">
      <c r="A311" s="50"/>
      <c r="B311" s="5"/>
      <c r="C311" s="1"/>
      <c r="D311" s="29">
        <f>SUM(D307:D310)</f>
        <v>909520</v>
      </c>
      <c r="E311" s="29">
        <f>SUM(E307:E310)</f>
        <v>282320</v>
      </c>
      <c r="F311" s="29">
        <f>SUM(F307:F310)</f>
        <v>627200</v>
      </c>
      <c r="G311" s="67">
        <f>SUM(G307:G310)</f>
        <v>408000</v>
      </c>
    </row>
    <row r="312" spans="1:7" ht="12.75">
      <c r="A312" s="63"/>
      <c r="B312" s="81" t="s">
        <v>515</v>
      </c>
      <c r="C312" s="1" t="s">
        <v>291</v>
      </c>
      <c r="D312" s="29">
        <v>1391637</v>
      </c>
      <c r="E312" s="29">
        <v>613237</v>
      </c>
      <c r="F312" s="29">
        <v>482400</v>
      </c>
      <c r="G312" s="67">
        <v>0</v>
      </c>
    </row>
    <row r="313" spans="1:7" ht="12.75">
      <c r="A313" s="50"/>
      <c r="B313" s="5"/>
      <c r="C313" s="1"/>
      <c r="D313" s="23"/>
      <c r="E313" s="23"/>
      <c r="F313" s="23"/>
      <c r="G313" s="66"/>
    </row>
    <row r="314" spans="1:7" ht="12.75">
      <c r="A314" s="51"/>
      <c r="B314" s="81" t="s">
        <v>522</v>
      </c>
      <c r="C314" s="2" t="s">
        <v>516</v>
      </c>
      <c r="D314" s="29">
        <v>254000</v>
      </c>
      <c r="E314" s="29">
        <v>34000</v>
      </c>
      <c r="F314" s="29">
        <v>220000</v>
      </c>
      <c r="G314" s="67">
        <v>220000</v>
      </c>
    </row>
    <row r="315" spans="1:7" ht="12.75">
      <c r="A315" s="50"/>
      <c r="B315" s="5" t="s">
        <v>292</v>
      </c>
      <c r="C315" s="2" t="s">
        <v>293</v>
      </c>
      <c r="D315" s="28">
        <v>1750000</v>
      </c>
      <c r="E315" s="28">
        <v>250000</v>
      </c>
      <c r="F315" s="28">
        <v>1500000</v>
      </c>
      <c r="G315" s="66">
        <v>0</v>
      </c>
    </row>
    <row r="316" spans="1:7" ht="12.75">
      <c r="A316" s="51"/>
      <c r="B316" s="5" t="s">
        <v>292</v>
      </c>
      <c r="C316" s="2" t="s">
        <v>511</v>
      </c>
      <c r="D316" s="28">
        <v>30000</v>
      </c>
      <c r="E316" s="28">
        <v>7000</v>
      </c>
      <c r="F316" s="28">
        <v>23000</v>
      </c>
      <c r="G316" s="66">
        <v>0</v>
      </c>
    </row>
    <row r="317" spans="1:7" ht="13.5" thickBot="1">
      <c r="A317" s="50"/>
      <c r="B317" s="5"/>
      <c r="C317" s="1"/>
      <c r="D317" s="33">
        <f>SUM(D315:D316)</f>
        <v>1780000</v>
      </c>
      <c r="E317" s="33">
        <f>SUM(E315:E316)</f>
        <v>257000</v>
      </c>
      <c r="F317" s="33">
        <f>SUM(F315:F316)</f>
        <v>1523000</v>
      </c>
      <c r="G317" s="67">
        <f>SUM(G315:G316)</f>
        <v>0</v>
      </c>
    </row>
    <row r="318" spans="1:7" ht="13.5" thickBot="1">
      <c r="A318" s="55"/>
      <c r="B318" s="6"/>
      <c r="C318" s="12"/>
      <c r="D318" s="35">
        <f>SUM(D311,D312,D314,D317)</f>
        <v>4335157</v>
      </c>
      <c r="E318" s="35">
        <f>SUM(E311,E312,E314,E317)</f>
        <v>1186557</v>
      </c>
      <c r="F318" s="35">
        <f>SUM(F311,F312,F314,F317)</f>
        <v>2852600</v>
      </c>
      <c r="G318" s="73">
        <f>SUM(G311,G312,G314,G317)</f>
        <v>628000</v>
      </c>
    </row>
    <row r="319" spans="1:7" ht="13.5" thickBot="1">
      <c r="A319" s="56"/>
      <c r="B319" s="18"/>
      <c r="C319" s="19"/>
      <c r="D319" s="39"/>
      <c r="E319" s="39"/>
      <c r="F319" s="39"/>
      <c r="G319" s="76"/>
    </row>
    <row r="320" spans="1:7" ht="12.75">
      <c r="A320" s="48" t="s">
        <v>0</v>
      </c>
      <c r="B320" s="3" t="s">
        <v>1</v>
      </c>
      <c r="C320" s="4" t="s">
        <v>2</v>
      </c>
      <c r="D320" s="41">
        <v>640000</v>
      </c>
      <c r="E320" s="41">
        <v>340000</v>
      </c>
      <c r="F320" s="41">
        <v>300000</v>
      </c>
      <c r="G320" s="77">
        <v>0</v>
      </c>
    </row>
    <row r="321" spans="1:7" ht="12.75">
      <c r="A321" s="49"/>
      <c r="B321" s="5" t="s">
        <v>1</v>
      </c>
      <c r="C321" s="1" t="s">
        <v>3</v>
      </c>
      <c r="D321" s="28">
        <v>205000</v>
      </c>
      <c r="E321" s="28">
        <v>80000</v>
      </c>
      <c r="F321" s="28">
        <v>125000</v>
      </c>
      <c r="G321" s="66">
        <v>71000</v>
      </c>
    </row>
    <row r="322" spans="1:7" ht="12.75">
      <c r="A322" s="50"/>
      <c r="B322" s="5"/>
      <c r="C322" s="1"/>
      <c r="D322" s="29">
        <f>SUM(D320:D321)</f>
        <v>845000</v>
      </c>
      <c r="E322" s="29">
        <f>SUM(E320:E321)</f>
        <v>420000</v>
      </c>
      <c r="F322" s="29">
        <f>SUM(F320:F321)</f>
        <v>425000</v>
      </c>
      <c r="G322" s="67">
        <f>SUM(G320:G321)</f>
        <v>71000</v>
      </c>
    </row>
    <row r="323" spans="1:7" ht="12.75">
      <c r="A323" s="50"/>
      <c r="B323" s="5" t="s">
        <v>294</v>
      </c>
      <c r="C323" s="1" t="s">
        <v>295</v>
      </c>
      <c r="D323" s="28">
        <v>19000</v>
      </c>
      <c r="E323" s="28">
        <v>2000</v>
      </c>
      <c r="F323" s="28">
        <v>17000</v>
      </c>
      <c r="G323" s="66">
        <v>0</v>
      </c>
    </row>
    <row r="324" spans="1:7" ht="12.75">
      <c r="A324" s="50"/>
      <c r="B324" s="5" t="s">
        <v>294</v>
      </c>
      <c r="C324" s="1" t="s">
        <v>296</v>
      </c>
      <c r="D324" s="28">
        <v>3700000</v>
      </c>
      <c r="E324" s="28">
        <v>3635000</v>
      </c>
      <c r="F324" s="28">
        <v>65000</v>
      </c>
      <c r="G324" s="66">
        <v>0</v>
      </c>
    </row>
    <row r="325" spans="1:7" ht="12.75">
      <c r="A325" s="50"/>
      <c r="B325" s="5"/>
      <c r="C325" s="1"/>
      <c r="D325" s="29">
        <f>SUM(D323:D324)</f>
        <v>3719000</v>
      </c>
      <c r="E325" s="29">
        <f>SUM(E323:E324)</f>
        <v>3637000</v>
      </c>
      <c r="F325" s="29">
        <f>SUM(F323:F324)</f>
        <v>82000</v>
      </c>
      <c r="G325" s="67">
        <f>SUM(G323:G324)</f>
        <v>0</v>
      </c>
    </row>
    <row r="326" spans="1:7" ht="12.75">
      <c r="A326" s="50"/>
      <c r="B326" s="5" t="s">
        <v>297</v>
      </c>
      <c r="C326" s="1" t="s">
        <v>298</v>
      </c>
      <c r="D326" s="29">
        <v>1000000</v>
      </c>
      <c r="E326" s="29">
        <v>100000</v>
      </c>
      <c r="F326" s="29">
        <v>900000</v>
      </c>
      <c r="G326" s="67">
        <v>0</v>
      </c>
    </row>
    <row r="327" spans="1:7" ht="12.75">
      <c r="A327" s="50"/>
      <c r="B327" s="5" t="s">
        <v>299</v>
      </c>
      <c r="C327" s="1" t="s">
        <v>62</v>
      </c>
      <c r="D327" s="29">
        <v>437500</v>
      </c>
      <c r="E327" s="29">
        <v>87500</v>
      </c>
      <c r="F327" s="29">
        <v>350000</v>
      </c>
      <c r="G327" s="67">
        <v>350000</v>
      </c>
    </row>
    <row r="328" spans="1:7" ht="12.75">
      <c r="A328" s="50"/>
      <c r="B328" s="5" t="s">
        <v>300</v>
      </c>
      <c r="C328" s="1" t="s">
        <v>301</v>
      </c>
      <c r="D328" s="28">
        <v>231000</v>
      </c>
      <c r="E328" s="28">
        <v>24000</v>
      </c>
      <c r="F328" s="28">
        <v>207000</v>
      </c>
      <c r="G328" s="66">
        <v>207000</v>
      </c>
    </row>
    <row r="329" spans="1:7" ht="12.75">
      <c r="A329" s="50"/>
      <c r="B329" s="5" t="s">
        <v>300</v>
      </c>
      <c r="C329" s="1" t="s">
        <v>302</v>
      </c>
      <c r="D329" s="28">
        <v>37000</v>
      </c>
      <c r="E329" s="28">
        <v>4000</v>
      </c>
      <c r="F329" s="28">
        <v>33000</v>
      </c>
      <c r="G329" s="66">
        <v>0</v>
      </c>
    </row>
    <row r="330" spans="1:7" ht="12.75">
      <c r="A330" s="50"/>
      <c r="B330" s="5" t="s">
        <v>300</v>
      </c>
      <c r="C330" s="1" t="s">
        <v>303</v>
      </c>
      <c r="D330" s="28">
        <v>59600</v>
      </c>
      <c r="E330" s="28">
        <v>6600</v>
      </c>
      <c r="F330" s="28">
        <v>53000</v>
      </c>
      <c r="G330" s="66">
        <v>0</v>
      </c>
    </row>
    <row r="331" spans="1:7" ht="12.75">
      <c r="A331" s="50"/>
      <c r="B331" s="5"/>
      <c r="C331" s="1"/>
      <c r="D331" s="29">
        <f>SUM(D328:D330)</f>
        <v>327600</v>
      </c>
      <c r="E331" s="29">
        <f>SUM(E328:E330)</f>
        <v>34600</v>
      </c>
      <c r="F331" s="29">
        <f>SUM(F328:F330)</f>
        <v>293000</v>
      </c>
      <c r="G331" s="67">
        <f>SUM(G328:G330)</f>
        <v>207000</v>
      </c>
    </row>
    <row r="332" spans="1:7" ht="12.75">
      <c r="A332" s="50"/>
      <c r="B332" s="5" t="s">
        <v>304</v>
      </c>
      <c r="C332" s="1" t="s">
        <v>305</v>
      </c>
      <c r="D332" s="28">
        <v>632000</v>
      </c>
      <c r="E332" s="28">
        <v>282000</v>
      </c>
      <c r="F332" s="28">
        <v>350000</v>
      </c>
      <c r="G332" s="66">
        <v>0</v>
      </c>
    </row>
    <row r="333" spans="1:7" ht="12.75">
      <c r="A333" s="50"/>
      <c r="B333" s="5" t="s">
        <v>304</v>
      </c>
      <c r="C333" s="1" t="s">
        <v>306</v>
      </c>
      <c r="D333" s="28">
        <v>365000</v>
      </c>
      <c r="E333" s="28">
        <v>65000</v>
      </c>
      <c r="F333" s="28">
        <v>300000</v>
      </c>
      <c r="G333" s="66">
        <v>0</v>
      </c>
    </row>
    <row r="334" spans="1:7" ht="12.75">
      <c r="A334" s="50"/>
      <c r="B334" s="5" t="s">
        <v>304</v>
      </c>
      <c r="C334" s="1" t="s">
        <v>307</v>
      </c>
      <c r="D334" s="28">
        <v>50000</v>
      </c>
      <c r="E334" s="28">
        <v>10000</v>
      </c>
      <c r="F334" s="28">
        <v>40000</v>
      </c>
      <c r="G334" s="66">
        <v>0</v>
      </c>
    </row>
    <row r="335" spans="1:7" ht="12.75">
      <c r="A335" s="50"/>
      <c r="B335" s="5" t="s">
        <v>304</v>
      </c>
      <c r="C335" s="1" t="s">
        <v>308</v>
      </c>
      <c r="D335" s="28">
        <v>60000</v>
      </c>
      <c r="E335" s="28">
        <v>10000</v>
      </c>
      <c r="F335" s="28">
        <v>50000</v>
      </c>
      <c r="G335" s="66">
        <v>0</v>
      </c>
    </row>
    <row r="336" spans="1:7" ht="12.75">
      <c r="A336" s="50"/>
      <c r="B336" s="5"/>
      <c r="C336" s="1"/>
      <c r="D336" s="29">
        <f>SUM(D332:D335)</f>
        <v>1107000</v>
      </c>
      <c r="E336" s="29">
        <f>SUM(E332:E335)</f>
        <v>367000</v>
      </c>
      <c r="F336" s="29">
        <f>SUM(F332:F335)</f>
        <v>740000</v>
      </c>
      <c r="G336" s="67">
        <f>SUM(G332:G335)</f>
        <v>0</v>
      </c>
    </row>
    <row r="337" spans="1:7" ht="12.75">
      <c r="A337" s="50"/>
      <c r="B337" s="5" t="s">
        <v>309</v>
      </c>
      <c r="C337" s="1" t="s">
        <v>310</v>
      </c>
      <c r="D337" s="28">
        <v>97240</v>
      </c>
      <c r="E337" s="28">
        <v>19448</v>
      </c>
      <c r="F337" s="28">
        <v>77792</v>
      </c>
      <c r="G337" s="66">
        <v>0</v>
      </c>
    </row>
    <row r="338" spans="1:7" ht="12.75">
      <c r="A338" s="50"/>
      <c r="B338" s="5" t="s">
        <v>309</v>
      </c>
      <c r="C338" s="1" t="s">
        <v>61</v>
      </c>
      <c r="D338" s="28">
        <v>42000</v>
      </c>
      <c r="E338" s="28">
        <v>6300</v>
      </c>
      <c r="F338" s="28">
        <v>35700</v>
      </c>
      <c r="G338" s="66">
        <v>0</v>
      </c>
    </row>
    <row r="339" spans="1:7" ht="12.75">
      <c r="A339" s="50"/>
      <c r="B339" s="5" t="s">
        <v>309</v>
      </c>
      <c r="C339" s="1" t="s">
        <v>311</v>
      </c>
      <c r="D339" s="28">
        <v>48600</v>
      </c>
      <c r="E339" s="28">
        <v>7290</v>
      </c>
      <c r="F339" s="28">
        <v>41310</v>
      </c>
      <c r="G339" s="66">
        <v>0</v>
      </c>
    </row>
    <row r="340" spans="1:7" ht="12.75">
      <c r="A340" s="50"/>
      <c r="B340" s="5"/>
      <c r="C340" s="1"/>
      <c r="D340" s="29">
        <f>SUM(D337:D339)</f>
        <v>187840</v>
      </c>
      <c r="E340" s="29">
        <f>SUM(E337:E339)</f>
        <v>33038</v>
      </c>
      <c r="F340" s="29">
        <f>SUM(F337:F339)</f>
        <v>154802</v>
      </c>
      <c r="G340" s="67">
        <f>SUM(G337:G339)</f>
        <v>0</v>
      </c>
    </row>
    <row r="341" spans="1:7" ht="12.75">
      <c r="A341" s="50"/>
      <c r="B341" s="5" t="s">
        <v>312</v>
      </c>
      <c r="C341" s="1" t="s">
        <v>313</v>
      </c>
      <c r="D341" s="28">
        <v>450000</v>
      </c>
      <c r="E341" s="28">
        <v>100000</v>
      </c>
      <c r="F341" s="28">
        <v>350000</v>
      </c>
      <c r="G341" s="66">
        <v>0</v>
      </c>
    </row>
    <row r="342" spans="1:7" ht="12.75">
      <c r="A342" s="50"/>
      <c r="B342" s="5" t="s">
        <v>312</v>
      </c>
      <c r="C342" s="1" t="s">
        <v>314</v>
      </c>
      <c r="D342" s="28">
        <v>118000</v>
      </c>
      <c r="E342" s="28">
        <v>24000</v>
      </c>
      <c r="F342" s="28">
        <v>94000</v>
      </c>
      <c r="G342" s="66">
        <v>0</v>
      </c>
    </row>
    <row r="343" spans="1:7" ht="12.75">
      <c r="A343" s="50"/>
      <c r="B343" s="5" t="s">
        <v>312</v>
      </c>
      <c r="C343" s="1" t="s">
        <v>315</v>
      </c>
      <c r="D343" s="28">
        <v>57100</v>
      </c>
      <c r="E343" s="28">
        <v>13100</v>
      </c>
      <c r="F343" s="28">
        <v>44000</v>
      </c>
      <c r="G343" s="66">
        <v>0</v>
      </c>
    </row>
    <row r="344" spans="1:7" ht="12.75">
      <c r="A344" s="50"/>
      <c r="B344" s="5" t="s">
        <v>312</v>
      </c>
      <c r="C344" s="1" t="s">
        <v>316</v>
      </c>
      <c r="D344" s="28">
        <v>105000</v>
      </c>
      <c r="E344" s="28">
        <v>23000</v>
      </c>
      <c r="F344" s="28">
        <v>82000</v>
      </c>
      <c r="G344" s="66">
        <v>0</v>
      </c>
    </row>
    <row r="345" spans="1:7" ht="12.75">
      <c r="A345" s="50"/>
      <c r="B345" s="5" t="s">
        <v>312</v>
      </c>
      <c r="C345" s="1" t="s">
        <v>317</v>
      </c>
      <c r="D345" s="28">
        <v>283000</v>
      </c>
      <c r="E345" s="28">
        <v>58000</v>
      </c>
      <c r="F345" s="28">
        <v>225000</v>
      </c>
      <c r="G345" s="66">
        <v>0</v>
      </c>
    </row>
    <row r="346" spans="1:7" ht="12.75">
      <c r="A346" s="50"/>
      <c r="B346" s="5"/>
      <c r="C346" s="1"/>
      <c r="D346" s="29">
        <f>SUM(D341:D345)</f>
        <v>1013100</v>
      </c>
      <c r="E346" s="29">
        <f>SUM(E341:E345)</f>
        <v>218100</v>
      </c>
      <c r="F346" s="29">
        <f>SUM(F341:F345)</f>
        <v>795000</v>
      </c>
      <c r="G346" s="67">
        <f>SUM(G341:G345)</f>
        <v>0</v>
      </c>
    </row>
    <row r="347" spans="1:7" ht="12.75">
      <c r="A347" s="50"/>
      <c r="B347" s="5" t="s">
        <v>318</v>
      </c>
      <c r="C347" s="1" t="s">
        <v>319</v>
      </c>
      <c r="D347" s="28">
        <v>435334</v>
      </c>
      <c r="E347" s="28">
        <v>120000</v>
      </c>
      <c r="F347" s="28">
        <v>315334</v>
      </c>
      <c r="G347" s="66">
        <v>315000</v>
      </c>
    </row>
    <row r="348" spans="1:7" ht="12.75">
      <c r="A348" s="50"/>
      <c r="B348" s="5" t="s">
        <v>318</v>
      </c>
      <c r="C348" s="1" t="s">
        <v>308</v>
      </c>
      <c r="D348" s="28">
        <v>75000</v>
      </c>
      <c r="E348" s="28">
        <v>15000</v>
      </c>
      <c r="F348" s="28">
        <v>60000</v>
      </c>
      <c r="G348" s="66">
        <v>0</v>
      </c>
    </row>
    <row r="349" spans="1:7" ht="12.75">
      <c r="A349" s="50"/>
      <c r="B349" s="5" t="s">
        <v>318</v>
      </c>
      <c r="C349" s="1" t="s">
        <v>320</v>
      </c>
      <c r="D349" s="28">
        <v>50000</v>
      </c>
      <c r="E349" s="28">
        <v>10000</v>
      </c>
      <c r="F349" s="28">
        <v>40000</v>
      </c>
      <c r="G349" s="66">
        <v>0</v>
      </c>
    </row>
    <row r="350" spans="1:7" ht="12.75">
      <c r="A350" s="50"/>
      <c r="B350" s="5" t="s">
        <v>318</v>
      </c>
      <c r="C350" s="1" t="s">
        <v>321</v>
      </c>
      <c r="D350" s="28">
        <v>40000</v>
      </c>
      <c r="E350" s="28">
        <v>10000</v>
      </c>
      <c r="F350" s="28">
        <v>30000</v>
      </c>
      <c r="G350" s="66">
        <v>0</v>
      </c>
    </row>
    <row r="351" spans="1:7" ht="12.75">
      <c r="A351" s="50"/>
      <c r="B351" s="5"/>
      <c r="C351" s="1"/>
      <c r="D351" s="29">
        <f>SUM(D347:D350)</f>
        <v>600334</v>
      </c>
      <c r="E351" s="29">
        <f>SUM(E347:E350)</f>
        <v>155000</v>
      </c>
      <c r="F351" s="29">
        <f>SUM(F347:F350)</f>
        <v>445334</v>
      </c>
      <c r="G351" s="67">
        <f>SUM(G347:G350)</f>
        <v>315000</v>
      </c>
    </row>
    <row r="352" spans="1:7" ht="12.75">
      <c r="A352" s="49"/>
      <c r="B352" s="5" t="s">
        <v>322</v>
      </c>
      <c r="C352" s="1" t="s">
        <v>323</v>
      </c>
      <c r="D352" s="29">
        <v>437500</v>
      </c>
      <c r="E352" s="29">
        <v>87500</v>
      </c>
      <c r="F352" s="29">
        <v>350000</v>
      </c>
      <c r="G352" s="67">
        <v>0</v>
      </c>
    </row>
    <row r="353" spans="1:7" ht="12.75">
      <c r="A353" s="50"/>
      <c r="B353" s="5" t="s">
        <v>324</v>
      </c>
      <c r="C353" s="1" t="s">
        <v>62</v>
      </c>
      <c r="D353" s="29">
        <v>437500</v>
      </c>
      <c r="E353" s="29">
        <v>87500</v>
      </c>
      <c r="F353" s="29">
        <v>350000</v>
      </c>
      <c r="G353" s="67">
        <v>350000</v>
      </c>
    </row>
    <row r="354" spans="1:7" ht="12.75">
      <c r="A354" s="50"/>
      <c r="B354" s="5" t="s">
        <v>325</v>
      </c>
      <c r="C354" s="1" t="s">
        <v>62</v>
      </c>
      <c r="D354" s="29">
        <v>402426</v>
      </c>
      <c r="E354" s="29">
        <v>52426</v>
      </c>
      <c r="F354" s="29">
        <v>350000</v>
      </c>
      <c r="G354" s="67">
        <v>350000</v>
      </c>
    </row>
    <row r="355" spans="1:7" ht="12.75">
      <c r="A355" s="50"/>
      <c r="B355" s="5" t="s">
        <v>326</v>
      </c>
      <c r="C355" s="1" t="s">
        <v>62</v>
      </c>
      <c r="D355" s="29">
        <v>438000</v>
      </c>
      <c r="E355" s="29">
        <v>88000</v>
      </c>
      <c r="F355" s="29">
        <v>350000</v>
      </c>
      <c r="G355" s="67">
        <v>0</v>
      </c>
    </row>
    <row r="356" spans="1:7" ht="12.75">
      <c r="A356" s="50"/>
      <c r="B356" s="5" t="s">
        <v>327</v>
      </c>
      <c r="C356" s="1" t="s">
        <v>328</v>
      </c>
      <c r="D356" s="28">
        <v>45000</v>
      </c>
      <c r="E356" s="28">
        <v>5000</v>
      </c>
      <c r="F356" s="28">
        <v>40000</v>
      </c>
      <c r="G356" s="66">
        <v>0</v>
      </c>
    </row>
    <row r="357" spans="1:7" ht="12.75">
      <c r="A357" s="50"/>
      <c r="B357" s="5" t="s">
        <v>327</v>
      </c>
      <c r="C357" s="1" t="s">
        <v>329</v>
      </c>
      <c r="D357" s="28">
        <v>103000</v>
      </c>
      <c r="E357" s="28">
        <v>21000</v>
      </c>
      <c r="F357" s="28">
        <v>82000</v>
      </c>
      <c r="G357" s="66">
        <v>82000</v>
      </c>
    </row>
    <row r="358" spans="1:7" ht="12.75">
      <c r="A358" s="50"/>
      <c r="B358" s="5" t="s">
        <v>327</v>
      </c>
      <c r="C358" s="1" t="s">
        <v>37</v>
      </c>
      <c r="D358" s="28">
        <v>650000</v>
      </c>
      <c r="E358" s="28">
        <v>350000</v>
      </c>
      <c r="F358" s="28">
        <v>300000</v>
      </c>
      <c r="G358" s="66">
        <v>300000</v>
      </c>
    </row>
    <row r="359" spans="1:7" ht="12.75">
      <c r="A359" s="50"/>
      <c r="B359" s="5"/>
      <c r="C359" s="1"/>
      <c r="D359" s="29">
        <f>SUM(D356:D358)</f>
        <v>798000</v>
      </c>
      <c r="E359" s="29">
        <f>SUM(E356:E358)</f>
        <v>376000</v>
      </c>
      <c r="F359" s="29">
        <f>SUM(F356:F358)</f>
        <v>422000</v>
      </c>
      <c r="G359" s="67">
        <f>SUM(G356:G358)</f>
        <v>382000</v>
      </c>
    </row>
    <row r="360" spans="1:7" ht="12.75">
      <c r="A360" s="50"/>
      <c r="B360" s="5" t="s">
        <v>330</v>
      </c>
      <c r="C360" s="1" t="s">
        <v>331</v>
      </c>
      <c r="D360" s="28">
        <v>150000</v>
      </c>
      <c r="E360" s="28">
        <v>30000</v>
      </c>
      <c r="F360" s="28">
        <v>120000</v>
      </c>
      <c r="G360" s="66">
        <v>120000</v>
      </c>
    </row>
    <row r="361" spans="1:7" ht="12.75">
      <c r="A361" s="50"/>
      <c r="B361" s="5" t="s">
        <v>330</v>
      </c>
      <c r="C361" s="1" t="s">
        <v>332</v>
      </c>
      <c r="D361" s="28">
        <v>113000</v>
      </c>
      <c r="E361" s="28">
        <v>18000</v>
      </c>
      <c r="F361" s="28">
        <v>95000</v>
      </c>
      <c r="G361" s="66">
        <v>95000</v>
      </c>
    </row>
    <row r="362" spans="1:7" ht="12.75">
      <c r="A362" s="50"/>
      <c r="B362" s="5" t="s">
        <v>330</v>
      </c>
      <c r="C362" s="1" t="s">
        <v>333</v>
      </c>
      <c r="D362" s="28">
        <v>74000</v>
      </c>
      <c r="E362" s="28">
        <v>20000</v>
      </c>
      <c r="F362" s="28">
        <v>54000</v>
      </c>
      <c r="G362" s="66">
        <v>54000</v>
      </c>
    </row>
    <row r="363" spans="1:7" ht="12.75">
      <c r="A363" s="50"/>
      <c r="B363" s="5" t="s">
        <v>330</v>
      </c>
      <c r="C363" s="1" t="s">
        <v>334</v>
      </c>
      <c r="D363" s="28">
        <v>61000</v>
      </c>
      <c r="E363" s="28">
        <v>20000</v>
      </c>
      <c r="F363" s="28">
        <v>41000</v>
      </c>
      <c r="G363" s="66">
        <v>41000</v>
      </c>
    </row>
    <row r="364" spans="1:7" ht="12.75">
      <c r="A364" s="50"/>
      <c r="B364" s="5" t="s">
        <v>330</v>
      </c>
      <c r="C364" s="1" t="s">
        <v>335</v>
      </c>
      <c r="D364" s="28">
        <v>92000</v>
      </c>
      <c r="E364" s="28">
        <v>40000</v>
      </c>
      <c r="F364" s="28">
        <v>52000</v>
      </c>
      <c r="G364" s="66">
        <v>52000</v>
      </c>
    </row>
    <row r="365" spans="1:7" ht="12.75">
      <c r="A365" s="50"/>
      <c r="B365" s="5"/>
      <c r="C365" s="1"/>
      <c r="D365" s="33">
        <f>SUM(D360:D364)</f>
        <v>490000</v>
      </c>
      <c r="E365" s="33">
        <f>SUM(E360:E364)</f>
        <v>128000</v>
      </c>
      <c r="F365" s="33">
        <f>SUM(F360:F364)</f>
        <v>362000</v>
      </c>
      <c r="G365" s="67">
        <f>SUM(G360:G364)</f>
        <v>362000</v>
      </c>
    </row>
    <row r="366" spans="1:7" ht="12.75">
      <c r="A366" s="54"/>
      <c r="B366" s="14"/>
      <c r="C366" s="13"/>
      <c r="D366" s="34"/>
      <c r="E366" s="34"/>
      <c r="F366" s="34"/>
      <c r="G366" s="72">
        <f>G320+G326+G327+G332+G333+G341+G347+G352+G353+G354+G355+G358+G360</f>
        <v>1785000</v>
      </c>
    </row>
    <row r="367" spans="1:7" ht="13.5" thickBot="1">
      <c r="A367" s="54"/>
      <c r="B367" s="14"/>
      <c r="C367" s="13"/>
      <c r="D367" s="34"/>
      <c r="E367" s="34"/>
      <c r="F367" s="34"/>
      <c r="G367" s="72">
        <f>G368-G366</f>
        <v>602000</v>
      </c>
    </row>
    <row r="368" spans="1:7" ht="13.5" thickBot="1">
      <c r="A368" s="55"/>
      <c r="B368" s="6"/>
      <c r="C368" s="12"/>
      <c r="D368" s="35">
        <f>SUM(D365,D359,D355,D354,D353,D352,D351,D346,D340,D336,D331,D327,D326,D325,D322)</f>
        <v>12240800</v>
      </c>
      <c r="E368" s="35">
        <f>SUM(E365,E359,E355,E354,E353,E352,E351,E346,E340,E336,E331,E327,E326,E325,E322)</f>
        <v>5871664</v>
      </c>
      <c r="F368" s="35">
        <f>SUM(F365,F359,F355,F354,F353,F352,F351,F346,F340,F336,F331,F327,F326,F325,F322)</f>
        <v>6369136</v>
      </c>
      <c r="G368" s="73">
        <f>SUM(G365,G359,G355,G354,G353,G352,G351,G346,G340,G336,G331,G327,G326,G325,G322)</f>
        <v>2387000</v>
      </c>
    </row>
    <row r="369" spans="1:7" ht="13.5" thickBot="1">
      <c r="A369" s="56"/>
      <c r="B369" s="18"/>
      <c r="C369" s="19"/>
      <c r="D369" s="39"/>
      <c r="E369" s="39"/>
      <c r="F369" s="39"/>
      <c r="G369" s="76"/>
    </row>
    <row r="370" spans="1:7" ht="12.75">
      <c r="A370" s="48" t="s">
        <v>336</v>
      </c>
      <c r="B370" s="3" t="s">
        <v>336</v>
      </c>
      <c r="C370" s="4" t="s">
        <v>338</v>
      </c>
      <c r="D370" s="37">
        <v>500000</v>
      </c>
      <c r="E370" s="37">
        <v>100000</v>
      </c>
      <c r="F370" s="37">
        <v>400000</v>
      </c>
      <c r="G370" s="74">
        <v>0</v>
      </c>
    </row>
    <row r="371" spans="1:7" ht="12.75">
      <c r="A371" s="50"/>
      <c r="B371" s="5" t="s">
        <v>339</v>
      </c>
      <c r="C371" s="1" t="s">
        <v>340</v>
      </c>
      <c r="D371" s="28">
        <v>293300</v>
      </c>
      <c r="E371" s="28">
        <v>29330</v>
      </c>
      <c r="F371" s="28">
        <v>263970</v>
      </c>
      <c r="G371" s="66">
        <v>0</v>
      </c>
    </row>
    <row r="372" spans="1:7" ht="12.75">
      <c r="A372" s="50"/>
      <c r="B372" s="5" t="s">
        <v>339</v>
      </c>
      <c r="C372" s="1" t="s">
        <v>341</v>
      </c>
      <c r="D372" s="28">
        <v>34250</v>
      </c>
      <c r="E372" s="28">
        <v>3425</v>
      </c>
      <c r="F372" s="28">
        <v>30825</v>
      </c>
      <c r="G372" s="66">
        <v>11000</v>
      </c>
    </row>
    <row r="373" spans="1:7" ht="12.75">
      <c r="A373" s="50"/>
      <c r="B373" s="5" t="s">
        <v>339</v>
      </c>
      <c r="C373" s="1" t="s">
        <v>342</v>
      </c>
      <c r="D373" s="28">
        <v>300000</v>
      </c>
      <c r="E373" s="28">
        <v>30000</v>
      </c>
      <c r="F373" s="28">
        <v>270000</v>
      </c>
      <c r="G373" s="66">
        <v>270000</v>
      </c>
    </row>
    <row r="374" spans="1:7" ht="12.75">
      <c r="A374" s="50"/>
      <c r="B374" s="5" t="s">
        <v>339</v>
      </c>
      <c r="C374" s="1" t="s">
        <v>343</v>
      </c>
      <c r="D374" s="28">
        <v>283000</v>
      </c>
      <c r="E374" s="28">
        <v>28300</v>
      </c>
      <c r="F374" s="28">
        <v>254700</v>
      </c>
      <c r="G374" s="66">
        <v>100000</v>
      </c>
    </row>
    <row r="375" spans="1:7" ht="12.75">
      <c r="A375" s="50"/>
      <c r="B375" s="5"/>
      <c r="C375" s="1"/>
      <c r="D375" s="29">
        <f>SUM(D371:D374)</f>
        <v>910550</v>
      </c>
      <c r="E375" s="29">
        <f>SUM(E371:E374)</f>
        <v>91055</v>
      </c>
      <c r="F375" s="29">
        <f>SUM(F371:F374)</f>
        <v>819495</v>
      </c>
      <c r="G375" s="67">
        <f>SUM(G371:G374)</f>
        <v>381000</v>
      </c>
    </row>
    <row r="376" spans="1:7" ht="12.75">
      <c r="A376" s="50"/>
      <c r="B376" s="82" t="s">
        <v>344</v>
      </c>
      <c r="C376" s="45" t="s">
        <v>520</v>
      </c>
      <c r="D376" s="46">
        <v>60000</v>
      </c>
      <c r="E376" s="46">
        <v>6000</v>
      </c>
      <c r="F376" s="46">
        <v>54000</v>
      </c>
      <c r="G376" s="83">
        <v>54000</v>
      </c>
    </row>
    <row r="377" spans="1:7" ht="12.75">
      <c r="A377" s="51"/>
      <c r="B377" s="84" t="s">
        <v>344</v>
      </c>
      <c r="C377" s="45" t="s">
        <v>345</v>
      </c>
      <c r="D377" s="46">
        <v>60000</v>
      </c>
      <c r="E377" s="46">
        <v>6000</v>
      </c>
      <c r="F377" s="46">
        <v>54000</v>
      </c>
      <c r="G377" s="83">
        <v>0</v>
      </c>
    </row>
    <row r="378" spans="1:7" ht="12.75">
      <c r="A378" s="51"/>
      <c r="B378" s="5"/>
      <c r="C378" s="1"/>
      <c r="D378" s="29">
        <f>SUM(D376:D377)</f>
        <v>120000</v>
      </c>
      <c r="E378" s="29">
        <f>SUM(E376:E377)</f>
        <v>12000</v>
      </c>
      <c r="F378" s="29">
        <f>SUM(F376:F377)</f>
        <v>108000</v>
      </c>
      <c r="G378" s="67">
        <f>SUM(G376:G377)</f>
        <v>54000</v>
      </c>
    </row>
    <row r="379" spans="1:7" ht="12.75">
      <c r="A379" s="50"/>
      <c r="B379" s="5" t="s">
        <v>346</v>
      </c>
      <c r="C379" s="1" t="s">
        <v>347</v>
      </c>
      <c r="D379" s="29">
        <v>355000</v>
      </c>
      <c r="E379" s="29">
        <v>89000</v>
      </c>
      <c r="F379" s="29">
        <v>266000</v>
      </c>
      <c r="G379" s="67">
        <v>0</v>
      </c>
    </row>
    <row r="380" spans="1:7" ht="12.75">
      <c r="A380" s="50"/>
      <c r="B380" s="5" t="s">
        <v>337</v>
      </c>
      <c r="C380" s="1" t="s">
        <v>348</v>
      </c>
      <c r="D380" s="28">
        <v>236045</v>
      </c>
      <c r="E380" s="28">
        <v>23605</v>
      </c>
      <c r="F380" s="28">
        <v>212440</v>
      </c>
      <c r="G380" s="66">
        <v>0</v>
      </c>
    </row>
    <row r="381" spans="1:7" ht="12.75">
      <c r="A381" s="50"/>
      <c r="B381" s="5" t="s">
        <v>337</v>
      </c>
      <c r="C381" s="1" t="s">
        <v>349</v>
      </c>
      <c r="D381" s="28">
        <v>1346022</v>
      </c>
      <c r="E381" s="28">
        <v>134603</v>
      </c>
      <c r="F381" s="28">
        <v>1211419</v>
      </c>
      <c r="G381" s="66">
        <v>0</v>
      </c>
    </row>
    <row r="382" spans="1:7" ht="12.75">
      <c r="A382" s="50"/>
      <c r="B382" s="5" t="s">
        <v>337</v>
      </c>
      <c r="C382" s="1" t="s">
        <v>350</v>
      </c>
      <c r="D382" s="28">
        <v>347000</v>
      </c>
      <c r="E382" s="28">
        <v>300000</v>
      </c>
      <c r="F382" s="28">
        <v>47000</v>
      </c>
      <c r="G382" s="66">
        <v>47000</v>
      </c>
    </row>
    <row r="383" spans="1:7" ht="12.75">
      <c r="A383" s="50"/>
      <c r="B383" s="5" t="s">
        <v>337</v>
      </c>
      <c r="C383" s="1" t="s">
        <v>351</v>
      </c>
      <c r="D383" s="28">
        <v>112000</v>
      </c>
      <c r="E383" s="28">
        <v>40000</v>
      </c>
      <c r="F383" s="28">
        <v>72000</v>
      </c>
      <c r="G383" s="66">
        <v>72000</v>
      </c>
    </row>
    <row r="384" spans="1:7" ht="12.75">
      <c r="A384" s="50"/>
      <c r="B384" s="5" t="s">
        <v>337</v>
      </c>
      <c r="C384" s="1" t="s">
        <v>352</v>
      </c>
      <c r="D384" s="28">
        <v>100000</v>
      </c>
      <c r="E384" s="28">
        <v>10000</v>
      </c>
      <c r="F384" s="28">
        <v>90000</v>
      </c>
      <c r="G384" s="66">
        <v>0</v>
      </c>
    </row>
    <row r="385" spans="1:7" ht="12.75">
      <c r="A385" s="50"/>
      <c r="B385" s="5" t="s">
        <v>337</v>
      </c>
      <c r="C385" s="1" t="s">
        <v>353</v>
      </c>
      <c r="D385" s="28">
        <v>90000</v>
      </c>
      <c r="E385" s="28">
        <v>45000</v>
      </c>
      <c r="F385" s="28">
        <v>45000</v>
      </c>
      <c r="G385" s="66">
        <v>45000</v>
      </c>
    </row>
    <row r="386" spans="1:7" ht="12.75">
      <c r="A386" s="50"/>
      <c r="B386" s="81" t="s">
        <v>337</v>
      </c>
      <c r="C386" s="2" t="s">
        <v>518</v>
      </c>
      <c r="D386" s="28">
        <v>261600</v>
      </c>
      <c r="E386" s="28">
        <v>191600</v>
      </c>
      <c r="F386" s="28">
        <v>70000</v>
      </c>
      <c r="G386" s="66">
        <v>70000</v>
      </c>
    </row>
    <row r="387" spans="1:7" ht="12.75">
      <c r="A387" s="50"/>
      <c r="B387" s="5" t="s">
        <v>337</v>
      </c>
      <c r="C387" s="1" t="s">
        <v>354</v>
      </c>
      <c r="D387" s="28">
        <v>1453500</v>
      </c>
      <c r="E387" s="28">
        <v>430000</v>
      </c>
      <c r="F387" s="28">
        <v>24500</v>
      </c>
      <c r="G387" s="66">
        <v>24000</v>
      </c>
    </row>
    <row r="388" spans="1:7" ht="12.75">
      <c r="A388" s="50"/>
      <c r="B388" s="5" t="s">
        <v>337</v>
      </c>
      <c r="C388" s="1" t="s">
        <v>355</v>
      </c>
      <c r="D388" s="28">
        <v>145000</v>
      </c>
      <c r="E388" s="28">
        <v>95000</v>
      </c>
      <c r="F388" s="28">
        <v>50000</v>
      </c>
      <c r="G388" s="66">
        <v>0</v>
      </c>
    </row>
    <row r="389" spans="1:7" ht="12.75">
      <c r="A389" s="50"/>
      <c r="B389" s="5" t="s">
        <v>337</v>
      </c>
      <c r="C389" s="1" t="s">
        <v>356</v>
      </c>
      <c r="D389" s="28">
        <v>2493000</v>
      </c>
      <c r="E389" s="28">
        <v>638000</v>
      </c>
      <c r="F389" s="28">
        <v>30000</v>
      </c>
      <c r="G389" s="66">
        <v>0</v>
      </c>
    </row>
    <row r="390" spans="1:7" ht="12.75">
      <c r="A390" s="50"/>
      <c r="B390" s="5" t="s">
        <v>337</v>
      </c>
      <c r="C390" s="1" t="s">
        <v>357</v>
      </c>
      <c r="D390" s="28">
        <v>258500</v>
      </c>
      <c r="E390" s="28">
        <v>98500</v>
      </c>
      <c r="F390" s="28">
        <v>160000</v>
      </c>
      <c r="G390" s="66">
        <v>160000</v>
      </c>
    </row>
    <row r="391" spans="1:7" ht="12.75">
      <c r="A391" s="51"/>
      <c r="B391" s="5" t="s">
        <v>337</v>
      </c>
      <c r="C391" s="1" t="s">
        <v>358</v>
      </c>
      <c r="D391" s="28">
        <v>76500</v>
      </c>
      <c r="E391" s="28">
        <v>45000</v>
      </c>
      <c r="F391" s="28">
        <v>31500</v>
      </c>
      <c r="G391" s="66">
        <v>31000</v>
      </c>
    </row>
    <row r="392" spans="1:7" ht="12.75">
      <c r="A392" s="50"/>
      <c r="B392" s="5"/>
      <c r="C392" s="1"/>
      <c r="D392" s="29">
        <f>SUM(D380:D391)</f>
        <v>6919167</v>
      </c>
      <c r="E392" s="29">
        <f>SUM(E380:E391)</f>
        <v>2051308</v>
      </c>
      <c r="F392" s="29">
        <f>SUM(F380:F391)</f>
        <v>2043859</v>
      </c>
      <c r="G392" s="68">
        <f>SUM(G380:G391)</f>
        <v>449000</v>
      </c>
    </row>
    <row r="393" spans="1:7" ht="12.75">
      <c r="A393" s="50"/>
      <c r="B393" s="5" t="s">
        <v>359</v>
      </c>
      <c r="C393" s="1" t="s">
        <v>360</v>
      </c>
      <c r="D393" s="28">
        <v>135000</v>
      </c>
      <c r="E393" s="28">
        <v>15000</v>
      </c>
      <c r="F393" s="28">
        <v>120000</v>
      </c>
      <c r="G393" s="66">
        <v>120000</v>
      </c>
    </row>
    <row r="394" spans="1:7" ht="12.75">
      <c r="A394" s="50"/>
      <c r="B394" s="5" t="s">
        <v>359</v>
      </c>
      <c r="C394" s="1" t="s">
        <v>361</v>
      </c>
      <c r="D394" s="28">
        <v>140000</v>
      </c>
      <c r="E394" s="28">
        <v>45000</v>
      </c>
      <c r="F394" s="28">
        <v>95000</v>
      </c>
      <c r="G394" s="66">
        <v>0</v>
      </c>
    </row>
    <row r="395" spans="1:7" ht="12.75">
      <c r="A395" s="50"/>
      <c r="B395" s="5" t="s">
        <v>359</v>
      </c>
      <c r="C395" s="1" t="s">
        <v>362</v>
      </c>
      <c r="D395" s="28">
        <v>50000</v>
      </c>
      <c r="E395" s="28">
        <v>5000</v>
      </c>
      <c r="F395" s="28">
        <v>45000</v>
      </c>
      <c r="G395" s="66">
        <v>0</v>
      </c>
    </row>
    <row r="396" spans="1:7" ht="12.75">
      <c r="A396" s="50"/>
      <c r="B396" s="5" t="s">
        <v>359</v>
      </c>
      <c r="C396" s="1" t="s">
        <v>363</v>
      </c>
      <c r="D396" s="28">
        <v>58000</v>
      </c>
      <c r="E396" s="28">
        <v>12000</v>
      </c>
      <c r="F396" s="28">
        <v>46000</v>
      </c>
      <c r="G396" s="66">
        <v>0</v>
      </c>
    </row>
    <row r="397" spans="1:7" ht="12.75">
      <c r="A397" s="50"/>
      <c r="B397" s="5" t="s">
        <v>359</v>
      </c>
      <c r="C397" s="1" t="s">
        <v>364</v>
      </c>
      <c r="D397" s="28">
        <v>120000</v>
      </c>
      <c r="E397" s="28">
        <v>12000</v>
      </c>
      <c r="F397" s="28">
        <v>108000</v>
      </c>
      <c r="G397" s="66">
        <v>108000</v>
      </c>
    </row>
    <row r="398" spans="1:7" ht="12.75">
      <c r="A398" s="50"/>
      <c r="B398" s="5" t="s">
        <v>359</v>
      </c>
      <c r="C398" s="1" t="s">
        <v>365</v>
      </c>
      <c r="D398" s="28">
        <v>360000</v>
      </c>
      <c r="E398" s="28">
        <v>36000</v>
      </c>
      <c r="F398" s="28">
        <v>324000</v>
      </c>
      <c r="G398" s="66">
        <v>0</v>
      </c>
    </row>
    <row r="399" spans="1:7" ht="12.75">
      <c r="A399" s="50"/>
      <c r="B399" s="5" t="s">
        <v>359</v>
      </c>
      <c r="C399" s="1" t="s">
        <v>366</v>
      </c>
      <c r="D399" s="28">
        <v>45000</v>
      </c>
      <c r="E399" s="28">
        <v>5000</v>
      </c>
      <c r="F399" s="28">
        <v>40000</v>
      </c>
      <c r="G399" s="66">
        <v>0</v>
      </c>
    </row>
    <row r="400" spans="1:7" ht="12.75">
      <c r="A400" s="50"/>
      <c r="B400" s="5"/>
      <c r="C400" s="1"/>
      <c r="D400" s="29">
        <f>SUM(D393:D399)</f>
        <v>908000</v>
      </c>
      <c r="E400" s="29">
        <f>SUM(E393:E399)</f>
        <v>130000</v>
      </c>
      <c r="F400" s="29">
        <f>SUM(F393:F399)</f>
        <v>778000</v>
      </c>
      <c r="G400" s="67">
        <f>SUM(G393:G399)</f>
        <v>228000</v>
      </c>
    </row>
    <row r="401" spans="1:7" ht="12.75">
      <c r="A401" s="50"/>
      <c r="B401" s="5" t="s">
        <v>367</v>
      </c>
      <c r="C401" s="1" t="s">
        <v>368</v>
      </c>
      <c r="D401" s="28">
        <v>220000</v>
      </c>
      <c r="E401" s="28">
        <v>40000</v>
      </c>
      <c r="F401" s="28">
        <v>180000</v>
      </c>
      <c r="G401" s="66">
        <v>150000</v>
      </c>
    </row>
    <row r="402" spans="1:7" ht="12.75">
      <c r="A402" s="50"/>
      <c r="B402" s="5" t="s">
        <v>367</v>
      </c>
      <c r="C402" s="1" t="s">
        <v>369</v>
      </c>
      <c r="D402" s="28">
        <v>84950</v>
      </c>
      <c r="E402" s="28">
        <v>20950</v>
      </c>
      <c r="F402" s="28">
        <v>64000</v>
      </c>
      <c r="G402" s="66">
        <v>0</v>
      </c>
    </row>
    <row r="403" spans="1:7" ht="12.75">
      <c r="A403" s="50"/>
      <c r="B403" s="5" t="s">
        <v>367</v>
      </c>
      <c r="C403" s="1" t="s">
        <v>370</v>
      </c>
      <c r="D403" s="28">
        <v>90000</v>
      </c>
      <c r="E403" s="28">
        <v>10000</v>
      </c>
      <c r="F403" s="28">
        <v>80000</v>
      </c>
      <c r="G403" s="66">
        <v>0</v>
      </c>
    </row>
    <row r="404" spans="1:7" ht="12.75">
      <c r="A404" s="50"/>
      <c r="B404" s="5" t="s">
        <v>367</v>
      </c>
      <c r="C404" s="1" t="s">
        <v>137</v>
      </c>
      <c r="D404" s="28">
        <v>378000</v>
      </c>
      <c r="E404" s="28">
        <v>64000</v>
      </c>
      <c r="F404" s="28">
        <v>314000</v>
      </c>
      <c r="G404" s="66">
        <v>0</v>
      </c>
    </row>
    <row r="405" spans="1:7" ht="12.75">
      <c r="A405" s="50"/>
      <c r="B405" s="5" t="s">
        <v>367</v>
      </c>
      <c r="C405" s="1" t="s">
        <v>371</v>
      </c>
      <c r="D405" s="28">
        <v>352518</v>
      </c>
      <c r="E405" s="28">
        <v>132518</v>
      </c>
      <c r="F405" s="28">
        <v>220000</v>
      </c>
      <c r="G405" s="66">
        <v>220000</v>
      </c>
    </row>
    <row r="406" spans="1:7" ht="12.75">
      <c r="A406" s="50"/>
      <c r="B406" s="5" t="s">
        <v>367</v>
      </c>
      <c r="C406" s="1" t="s">
        <v>372</v>
      </c>
      <c r="D406" s="28">
        <v>58762</v>
      </c>
      <c r="E406" s="28">
        <v>18762</v>
      </c>
      <c r="F406" s="28">
        <v>40000</v>
      </c>
      <c r="G406" s="66">
        <v>40000</v>
      </c>
    </row>
    <row r="407" spans="1:7" ht="12.75">
      <c r="A407" s="50"/>
      <c r="B407" s="5" t="s">
        <v>367</v>
      </c>
      <c r="C407" s="1" t="s">
        <v>17</v>
      </c>
      <c r="D407" s="28">
        <v>62397</v>
      </c>
      <c r="E407" s="28">
        <v>22397</v>
      </c>
      <c r="F407" s="28">
        <v>40000</v>
      </c>
      <c r="G407" s="66">
        <v>40000</v>
      </c>
    </row>
    <row r="408" spans="1:7" ht="12.75">
      <c r="A408" s="50"/>
      <c r="B408" s="5" t="s">
        <v>367</v>
      </c>
      <c r="C408" s="1" t="s">
        <v>373</v>
      </c>
      <c r="D408" s="28">
        <v>62900</v>
      </c>
      <c r="E408" s="28">
        <v>8900</v>
      </c>
      <c r="F408" s="28">
        <v>54000</v>
      </c>
      <c r="G408" s="66">
        <v>0</v>
      </c>
    </row>
    <row r="409" spans="1:7" ht="12.75">
      <c r="A409" s="50"/>
      <c r="B409" s="5"/>
      <c r="C409" s="1"/>
      <c r="D409" s="29">
        <f>SUM(D401:D408)</f>
        <v>1309527</v>
      </c>
      <c r="E409" s="29">
        <f>SUM(E401:E408)</f>
        <v>317527</v>
      </c>
      <c r="F409" s="29">
        <f>SUM(F401:F408)</f>
        <v>992000</v>
      </c>
      <c r="G409" s="67">
        <f>SUM(G401:G408)</f>
        <v>450000</v>
      </c>
    </row>
    <row r="410" spans="1:7" ht="12.75">
      <c r="A410" s="50"/>
      <c r="B410" s="5" t="s">
        <v>374</v>
      </c>
      <c r="C410" s="1" t="s">
        <v>375</v>
      </c>
      <c r="D410" s="28">
        <v>112000</v>
      </c>
      <c r="E410" s="28">
        <v>12000</v>
      </c>
      <c r="F410" s="28">
        <v>100000</v>
      </c>
      <c r="G410" s="66">
        <v>0</v>
      </c>
    </row>
    <row r="411" spans="1:7" ht="12.75">
      <c r="A411" s="50"/>
      <c r="B411" s="5" t="s">
        <v>374</v>
      </c>
      <c r="C411" s="1" t="s">
        <v>376</v>
      </c>
      <c r="D411" s="28">
        <v>120000</v>
      </c>
      <c r="E411" s="28">
        <v>12000</v>
      </c>
      <c r="F411" s="28">
        <v>108000</v>
      </c>
      <c r="G411" s="66">
        <v>0</v>
      </c>
    </row>
    <row r="412" spans="1:7" ht="12.75">
      <c r="A412" s="50"/>
      <c r="B412" s="5" t="s">
        <v>374</v>
      </c>
      <c r="C412" s="1" t="s">
        <v>377</v>
      </c>
      <c r="D412" s="28">
        <v>309000</v>
      </c>
      <c r="E412" s="28">
        <v>31000</v>
      </c>
      <c r="F412" s="28">
        <v>278000</v>
      </c>
      <c r="G412" s="66">
        <v>0</v>
      </c>
    </row>
    <row r="413" spans="1:7" ht="12.75">
      <c r="A413" s="50"/>
      <c r="B413" s="5" t="s">
        <v>374</v>
      </c>
      <c r="C413" s="1" t="s">
        <v>378</v>
      </c>
      <c r="D413" s="28">
        <v>146000</v>
      </c>
      <c r="E413" s="28">
        <v>15000</v>
      </c>
      <c r="F413" s="28">
        <v>131000</v>
      </c>
      <c r="G413" s="66">
        <v>131000</v>
      </c>
    </row>
    <row r="414" spans="1:7" ht="12.75">
      <c r="A414" s="50"/>
      <c r="B414" s="5"/>
      <c r="C414" s="1"/>
      <c r="D414" s="29">
        <f>SUM(D410:D413)</f>
        <v>687000</v>
      </c>
      <c r="E414" s="29">
        <f>SUM(E410:E413)</f>
        <v>70000</v>
      </c>
      <c r="F414" s="29">
        <f>SUM(F410:F413)</f>
        <v>617000</v>
      </c>
      <c r="G414" s="67">
        <f>SUM(G410:G413)</f>
        <v>131000</v>
      </c>
    </row>
    <row r="415" spans="1:7" ht="12.75">
      <c r="A415" s="50"/>
      <c r="B415" s="5" t="s">
        <v>379</v>
      </c>
      <c r="C415" s="1" t="s">
        <v>380</v>
      </c>
      <c r="D415" s="29">
        <v>130707</v>
      </c>
      <c r="E415" s="29">
        <v>14378</v>
      </c>
      <c r="F415" s="29">
        <v>116329</v>
      </c>
      <c r="G415" s="67">
        <v>0</v>
      </c>
    </row>
    <row r="416" spans="1:7" ht="12.75">
      <c r="A416" s="50"/>
      <c r="B416" s="5" t="s">
        <v>381</v>
      </c>
      <c r="C416" s="1" t="s">
        <v>382</v>
      </c>
      <c r="D416" s="28">
        <v>251145</v>
      </c>
      <c r="E416" s="28">
        <v>26145</v>
      </c>
      <c r="F416" s="28">
        <v>225000</v>
      </c>
      <c r="G416" s="66">
        <v>225000</v>
      </c>
    </row>
    <row r="417" spans="1:7" ht="12.75">
      <c r="A417" s="50"/>
      <c r="B417" s="5" t="s">
        <v>381</v>
      </c>
      <c r="C417" s="1" t="s">
        <v>383</v>
      </c>
      <c r="D417" s="28">
        <v>363000</v>
      </c>
      <c r="E417" s="28">
        <v>63000</v>
      </c>
      <c r="F417" s="28">
        <v>300000</v>
      </c>
      <c r="G417" s="66">
        <v>300000</v>
      </c>
    </row>
    <row r="418" spans="1:7" ht="12.75">
      <c r="A418" s="50"/>
      <c r="B418" s="5" t="s">
        <v>381</v>
      </c>
      <c r="C418" s="1" t="s">
        <v>6</v>
      </c>
      <c r="D418" s="28">
        <v>333000</v>
      </c>
      <c r="E418" s="28">
        <v>35000</v>
      </c>
      <c r="F418" s="28">
        <v>298000</v>
      </c>
      <c r="G418" s="66">
        <v>298000</v>
      </c>
    </row>
    <row r="419" spans="1:7" ht="12.75">
      <c r="A419" s="50"/>
      <c r="B419" s="5"/>
      <c r="C419" s="1"/>
      <c r="D419" s="29">
        <f>SUM(D416:D418)</f>
        <v>947145</v>
      </c>
      <c r="E419" s="29">
        <f>SUM(E416:E418)</f>
        <v>124145</v>
      </c>
      <c r="F419" s="29">
        <f>SUM(F416:F418)</f>
        <v>823000</v>
      </c>
      <c r="G419" s="67">
        <f>SUM(G416:G418)</f>
        <v>823000</v>
      </c>
    </row>
    <row r="420" spans="1:7" ht="12.75">
      <c r="A420" s="50"/>
      <c r="B420" s="5" t="s">
        <v>387</v>
      </c>
      <c r="C420" s="1" t="s">
        <v>388</v>
      </c>
      <c r="D420" s="28">
        <v>118077</v>
      </c>
      <c r="E420" s="28">
        <v>23617</v>
      </c>
      <c r="F420" s="28">
        <v>94460</v>
      </c>
      <c r="G420" s="66">
        <v>0</v>
      </c>
    </row>
    <row r="421" spans="1:7" ht="12.75">
      <c r="A421" s="50"/>
      <c r="B421" s="5" t="s">
        <v>387</v>
      </c>
      <c r="C421" s="1" t="s">
        <v>389</v>
      </c>
      <c r="D421" s="28">
        <v>105972</v>
      </c>
      <c r="E421" s="28">
        <v>21272</v>
      </c>
      <c r="F421" s="28">
        <v>84700</v>
      </c>
      <c r="G421" s="66">
        <v>0</v>
      </c>
    </row>
    <row r="422" spans="1:7" ht="12.75">
      <c r="A422" s="50"/>
      <c r="B422" s="5"/>
      <c r="C422" s="1"/>
      <c r="D422" s="33">
        <f>SUM(D420:D421)</f>
        <v>224049</v>
      </c>
      <c r="E422" s="33">
        <f>SUM(E420:E421)</f>
        <v>44889</v>
      </c>
      <c r="F422" s="33">
        <f>SUM(F420:F421)</f>
        <v>179160</v>
      </c>
      <c r="G422" s="67">
        <f>SUM(G420:G421)</f>
        <v>0</v>
      </c>
    </row>
    <row r="423" spans="1:7" ht="12.75">
      <c r="A423" s="54"/>
      <c r="B423" s="14"/>
      <c r="C423" s="13"/>
      <c r="D423" s="34"/>
      <c r="E423" s="34"/>
      <c r="F423" s="34"/>
      <c r="G423" s="72">
        <f>G371+G373+G379+G380+G381+G393+G395+G397+G398+G404+G412+G415+G416+G417+G420+G421</f>
        <v>1023000</v>
      </c>
    </row>
    <row r="424" spans="1:7" ht="13.5" thickBot="1">
      <c r="A424" s="54"/>
      <c r="B424" s="14"/>
      <c r="C424" s="13"/>
      <c r="D424" s="34"/>
      <c r="E424" s="34"/>
      <c r="F424" s="34"/>
      <c r="G424" s="72">
        <f>G425-G423</f>
        <v>1493000</v>
      </c>
    </row>
    <row r="425" spans="1:7" ht="13.5" thickBot="1">
      <c r="A425" s="55"/>
      <c r="B425" s="6"/>
      <c r="C425" s="12"/>
      <c r="D425" s="35">
        <f>SUM(D422,D419,D415,D414,D409,D400,D392,D379,D378,D375,D370)</f>
        <v>13011145</v>
      </c>
      <c r="E425" s="35">
        <f>SUM(E422,E419,E415,E414,E409,E400,E392,E379,E378,E375,E370)</f>
        <v>3044302</v>
      </c>
      <c r="F425" s="35">
        <f>SUM(F422,F419,F415,F414,F409,F400,F392,F379,F378,F375,F370)</f>
        <v>7142843</v>
      </c>
      <c r="G425" s="73">
        <f>SUM(G422,G419,G415,G414,G409,G400,G392,G379,G378,G375,G370)</f>
        <v>2516000</v>
      </c>
    </row>
    <row r="426" spans="1:7" ht="13.5" thickBot="1">
      <c r="A426" s="56"/>
      <c r="B426" s="18"/>
      <c r="C426" s="19"/>
      <c r="D426" s="39"/>
      <c r="E426" s="39"/>
      <c r="F426" s="39"/>
      <c r="G426" s="76"/>
    </row>
    <row r="427" spans="1:7" ht="12.75">
      <c r="A427" s="48" t="s">
        <v>390</v>
      </c>
      <c r="B427" s="3" t="s">
        <v>506</v>
      </c>
      <c r="C427" s="4" t="s">
        <v>392</v>
      </c>
      <c r="D427" s="37">
        <v>86500</v>
      </c>
      <c r="E427" s="37">
        <v>14500</v>
      </c>
      <c r="F427" s="37">
        <v>72000</v>
      </c>
      <c r="G427" s="74">
        <v>72000</v>
      </c>
    </row>
    <row r="428" spans="1:7" ht="12.75">
      <c r="A428" s="50"/>
      <c r="B428" s="5" t="s">
        <v>393</v>
      </c>
      <c r="C428" s="1" t="s">
        <v>394</v>
      </c>
      <c r="D428" s="29">
        <v>346000</v>
      </c>
      <c r="E428" s="29">
        <v>51900</v>
      </c>
      <c r="F428" s="29">
        <v>294100</v>
      </c>
      <c r="G428" s="67">
        <v>294000</v>
      </c>
    </row>
    <row r="429" spans="1:7" ht="12.75">
      <c r="A429" s="50"/>
      <c r="B429" s="5" t="s">
        <v>395</v>
      </c>
      <c r="C429" s="1" t="s">
        <v>396</v>
      </c>
      <c r="D429" s="29">
        <v>65000</v>
      </c>
      <c r="E429" s="29">
        <v>10000</v>
      </c>
      <c r="F429" s="29">
        <v>55000</v>
      </c>
      <c r="G429" s="67">
        <v>0</v>
      </c>
    </row>
    <row r="430" spans="1:7" ht="12.75">
      <c r="A430" s="50"/>
      <c r="B430" s="5" t="s">
        <v>397</v>
      </c>
      <c r="C430" s="1" t="s">
        <v>173</v>
      </c>
      <c r="D430" s="28">
        <v>138680</v>
      </c>
      <c r="E430" s="28">
        <v>27736</v>
      </c>
      <c r="F430" s="28">
        <v>110944</v>
      </c>
      <c r="G430" s="66">
        <v>110000</v>
      </c>
    </row>
    <row r="431" spans="1:7" ht="12.75">
      <c r="A431" s="50"/>
      <c r="B431" s="5" t="s">
        <v>397</v>
      </c>
      <c r="C431" s="1" t="s">
        <v>398</v>
      </c>
      <c r="D431" s="28">
        <v>25750</v>
      </c>
      <c r="E431" s="28">
        <v>3863</v>
      </c>
      <c r="F431" s="28">
        <v>21887</v>
      </c>
      <c r="G431" s="66">
        <v>21000</v>
      </c>
    </row>
    <row r="432" spans="1:7" ht="12.75">
      <c r="A432" s="50"/>
      <c r="B432" s="5"/>
      <c r="C432" s="1"/>
      <c r="D432" s="29">
        <f>SUM(D430:D431)</f>
        <v>164430</v>
      </c>
      <c r="E432" s="29">
        <f>SUM(E430:E431)</f>
        <v>31599</v>
      </c>
      <c r="F432" s="29">
        <f>SUM(F430:F431)</f>
        <v>132831</v>
      </c>
      <c r="G432" s="67">
        <f>SUM(G430:G431)</f>
        <v>131000</v>
      </c>
    </row>
    <row r="433" spans="1:7" ht="12.75">
      <c r="A433" s="50"/>
      <c r="B433" s="5" t="s">
        <v>399</v>
      </c>
      <c r="C433" s="1" t="s">
        <v>400</v>
      </c>
      <c r="D433" s="28">
        <v>700000</v>
      </c>
      <c r="E433" s="28">
        <v>350000</v>
      </c>
      <c r="F433" s="28">
        <v>350000</v>
      </c>
      <c r="G433" s="66">
        <v>350000</v>
      </c>
    </row>
    <row r="434" spans="1:7" ht="12.75">
      <c r="A434" s="50"/>
      <c r="B434" s="5" t="s">
        <v>399</v>
      </c>
      <c r="C434" s="1" t="s">
        <v>6</v>
      </c>
      <c r="D434" s="28">
        <v>374000</v>
      </c>
      <c r="E434" s="28">
        <v>41180</v>
      </c>
      <c r="F434" s="28">
        <v>332820</v>
      </c>
      <c r="G434" s="66">
        <v>306000</v>
      </c>
    </row>
    <row r="435" spans="1:7" ht="12.75">
      <c r="A435" s="50"/>
      <c r="B435" s="5" t="s">
        <v>399</v>
      </c>
      <c r="C435" s="1" t="s">
        <v>401</v>
      </c>
      <c r="D435" s="28">
        <v>50000</v>
      </c>
      <c r="E435" s="28">
        <v>6000</v>
      </c>
      <c r="F435" s="28">
        <v>44000</v>
      </c>
      <c r="G435" s="66">
        <v>44000</v>
      </c>
    </row>
    <row r="436" spans="1:7" ht="12.75">
      <c r="A436" s="50"/>
      <c r="B436" s="5"/>
      <c r="C436" s="1"/>
      <c r="D436" s="29">
        <f>SUM(D433:D435)</f>
        <v>1124000</v>
      </c>
      <c r="E436" s="29">
        <f>SUM(E433:E435)</f>
        <v>397180</v>
      </c>
      <c r="F436" s="29">
        <f>SUM(F433:F435)</f>
        <v>726820</v>
      </c>
      <c r="G436" s="67">
        <f>SUM(G433:G435)</f>
        <v>700000</v>
      </c>
    </row>
    <row r="437" spans="1:7" ht="12.75">
      <c r="A437" s="50"/>
      <c r="B437" s="5" t="s">
        <v>402</v>
      </c>
      <c r="C437" s="1" t="s">
        <v>403</v>
      </c>
      <c r="D437" s="29">
        <v>414500</v>
      </c>
      <c r="E437" s="29">
        <v>41900</v>
      </c>
      <c r="F437" s="29">
        <v>372600</v>
      </c>
      <c r="G437" s="67">
        <v>372000</v>
      </c>
    </row>
    <row r="438" spans="1:7" ht="12.75">
      <c r="A438" s="50"/>
      <c r="B438" s="5" t="s">
        <v>404</v>
      </c>
      <c r="C438" s="1" t="s">
        <v>62</v>
      </c>
      <c r="D438" s="28">
        <v>349900</v>
      </c>
      <c r="E438" s="28">
        <v>35000</v>
      </c>
      <c r="F438" s="28">
        <v>314900</v>
      </c>
      <c r="G438" s="66">
        <v>314000</v>
      </c>
    </row>
    <row r="439" spans="1:7" ht="12.75">
      <c r="A439" s="50"/>
      <c r="B439" s="5" t="s">
        <v>404</v>
      </c>
      <c r="C439" s="1" t="s">
        <v>405</v>
      </c>
      <c r="D439" s="28">
        <v>25000</v>
      </c>
      <c r="E439" s="28">
        <v>2571</v>
      </c>
      <c r="F439" s="28">
        <v>22429</v>
      </c>
      <c r="G439" s="66">
        <v>0</v>
      </c>
    </row>
    <row r="440" spans="1:7" ht="12.75">
      <c r="A440" s="50"/>
      <c r="B440" s="5"/>
      <c r="C440" s="1"/>
      <c r="D440" s="29">
        <f>SUM(D438:D439)</f>
        <v>374900</v>
      </c>
      <c r="E440" s="29">
        <f>SUM(E438:E439)</f>
        <v>37571</v>
      </c>
      <c r="F440" s="29">
        <f>SUM(F438:F439)</f>
        <v>337329</v>
      </c>
      <c r="G440" s="67">
        <f>SUM(G438:G439)</f>
        <v>314000</v>
      </c>
    </row>
    <row r="441" spans="1:7" ht="12.75">
      <c r="A441" s="50"/>
      <c r="B441" s="5" t="s">
        <v>406</v>
      </c>
      <c r="C441" s="1" t="s">
        <v>407</v>
      </c>
      <c r="D441" s="28">
        <v>200000</v>
      </c>
      <c r="E441" s="28">
        <v>20000</v>
      </c>
      <c r="F441" s="28">
        <v>180000</v>
      </c>
      <c r="G441" s="66">
        <v>180000</v>
      </c>
    </row>
    <row r="442" spans="1:7" ht="12.75">
      <c r="A442" s="50"/>
      <c r="B442" s="5" t="s">
        <v>406</v>
      </c>
      <c r="C442" s="1" t="s">
        <v>408</v>
      </c>
      <c r="D442" s="28">
        <v>127000</v>
      </c>
      <c r="E442" s="28">
        <v>12700</v>
      </c>
      <c r="F442" s="28">
        <v>114300</v>
      </c>
      <c r="G442" s="66">
        <v>0</v>
      </c>
    </row>
    <row r="443" spans="1:7" ht="12.75">
      <c r="A443" s="50"/>
      <c r="B443" s="5"/>
      <c r="C443" s="1"/>
      <c r="D443" s="29">
        <f>SUM(D441:D442)</f>
        <v>327000</v>
      </c>
      <c r="E443" s="29">
        <f>SUM(E441:E442)</f>
        <v>32700</v>
      </c>
      <c r="F443" s="29">
        <f>SUM(F441:F442)</f>
        <v>294300</v>
      </c>
      <c r="G443" s="67">
        <f>SUM(G441:G442)</f>
        <v>180000</v>
      </c>
    </row>
    <row r="444" spans="1:7" ht="12.75">
      <c r="A444" s="50"/>
      <c r="B444" s="5" t="s">
        <v>409</v>
      </c>
      <c r="C444" s="1" t="s">
        <v>410</v>
      </c>
      <c r="D444" s="28">
        <v>60000</v>
      </c>
      <c r="E444" s="28">
        <v>6000</v>
      </c>
      <c r="F444" s="28">
        <v>54000</v>
      </c>
      <c r="G444" s="66">
        <v>0</v>
      </c>
    </row>
    <row r="445" spans="1:7" ht="12.75">
      <c r="A445" s="50"/>
      <c r="B445" s="5" t="s">
        <v>409</v>
      </c>
      <c r="C445" s="1" t="s">
        <v>6</v>
      </c>
      <c r="D445" s="28">
        <v>322000</v>
      </c>
      <c r="E445" s="28">
        <v>39000</v>
      </c>
      <c r="F445" s="28">
        <v>283000</v>
      </c>
      <c r="G445" s="66">
        <v>265000</v>
      </c>
    </row>
    <row r="446" spans="1:7" ht="12.75">
      <c r="A446" s="50"/>
      <c r="B446" s="5" t="s">
        <v>409</v>
      </c>
      <c r="C446" s="1" t="s">
        <v>208</v>
      </c>
      <c r="D446" s="28">
        <v>345400</v>
      </c>
      <c r="E446" s="28">
        <v>45400</v>
      </c>
      <c r="F446" s="28">
        <v>300000</v>
      </c>
      <c r="G446" s="66">
        <v>105000</v>
      </c>
    </row>
    <row r="447" spans="1:7" ht="12.75">
      <c r="A447" s="50"/>
      <c r="B447" s="5" t="s">
        <v>409</v>
      </c>
      <c r="C447" s="1" t="s">
        <v>26</v>
      </c>
      <c r="D447" s="28">
        <v>22500</v>
      </c>
      <c r="E447" s="28">
        <v>2500</v>
      </c>
      <c r="F447" s="28">
        <v>20000</v>
      </c>
      <c r="G447" s="66">
        <v>0</v>
      </c>
    </row>
    <row r="448" spans="1:7" ht="12.75">
      <c r="A448" s="50"/>
      <c r="B448" s="5" t="s">
        <v>409</v>
      </c>
      <c r="C448" s="1" t="s">
        <v>411</v>
      </c>
      <c r="D448" s="28">
        <v>117500</v>
      </c>
      <c r="E448" s="28">
        <v>23500</v>
      </c>
      <c r="F448" s="28">
        <v>82000</v>
      </c>
      <c r="G448" s="66">
        <v>0</v>
      </c>
    </row>
    <row r="449" spans="1:7" ht="12.75">
      <c r="A449" s="50"/>
      <c r="B449" s="5" t="s">
        <v>409</v>
      </c>
      <c r="C449" s="1" t="s">
        <v>412</v>
      </c>
      <c r="D449" s="28">
        <v>23000</v>
      </c>
      <c r="E449" s="28">
        <v>3000</v>
      </c>
      <c r="F449" s="28">
        <v>20000</v>
      </c>
      <c r="G449" s="66">
        <v>0</v>
      </c>
    </row>
    <row r="450" spans="1:7" ht="12.75">
      <c r="A450" s="50"/>
      <c r="B450" s="5" t="s">
        <v>409</v>
      </c>
      <c r="C450" s="1" t="s">
        <v>413</v>
      </c>
      <c r="D450" s="28">
        <v>52500</v>
      </c>
      <c r="E450" s="28">
        <v>5500</v>
      </c>
      <c r="F450" s="28">
        <v>47000</v>
      </c>
      <c r="G450" s="66">
        <v>0</v>
      </c>
    </row>
    <row r="451" spans="1:7" ht="12.75">
      <c r="A451" s="50"/>
      <c r="B451" s="5" t="s">
        <v>409</v>
      </c>
      <c r="C451" s="1" t="s">
        <v>414</v>
      </c>
      <c r="D451" s="28">
        <v>37000</v>
      </c>
      <c r="E451" s="28">
        <v>5000</v>
      </c>
      <c r="F451" s="28">
        <v>32000</v>
      </c>
      <c r="G451" s="66">
        <v>0</v>
      </c>
    </row>
    <row r="452" spans="1:7" ht="12.75">
      <c r="A452" s="50"/>
      <c r="B452" s="5" t="s">
        <v>409</v>
      </c>
      <c r="C452" s="1" t="s">
        <v>415</v>
      </c>
      <c r="D452" s="28">
        <v>40000</v>
      </c>
      <c r="E452" s="28">
        <v>10000</v>
      </c>
      <c r="F452" s="28">
        <v>30000</v>
      </c>
      <c r="G452" s="66">
        <v>0</v>
      </c>
    </row>
    <row r="453" spans="1:7" ht="12.75">
      <c r="A453" s="50"/>
      <c r="B453" s="5" t="s">
        <v>409</v>
      </c>
      <c r="C453" s="1" t="s">
        <v>416</v>
      </c>
      <c r="D453" s="28">
        <v>23000</v>
      </c>
      <c r="E453" s="28">
        <v>8000</v>
      </c>
      <c r="F453" s="28">
        <v>15000</v>
      </c>
      <c r="G453" s="66">
        <v>0</v>
      </c>
    </row>
    <row r="454" spans="1:7" ht="12.75">
      <c r="A454" s="50"/>
      <c r="B454" s="5"/>
      <c r="C454" s="1"/>
      <c r="D454" s="29">
        <f>SUM(D444:D453)</f>
        <v>1042900</v>
      </c>
      <c r="E454" s="29">
        <f>SUM(E444:E453)</f>
        <v>147900</v>
      </c>
      <c r="F454" s="29">
        <f>SUM(F444:F453)</f>
        <v>883000</v>
      </c>
      <c r="G454" s="67">
        <f>SUM(G444:G453)</f>
        <v>370000</v>
      </c>
    </row>
    <row r="455" spans="1:7" ht="12.75">
      <c r="A455" s="50"/>
      <c r="B455" s="5" t="s">
        <v>417</v>
      </c>
      <c r="C455" s="1" t="s">
        <v>418</v>
      </c>
      <c r="D455" s="29">
        <v>385337</v>
      </c>
      <c r="E455" s="29">
        <v>38337</v>
      </c>
      <c r="F455" s="29">
        <v>346700</v>
      </c>
      <c r="G455" s="67">
        <v>346000</v>
      </c>
    </row>
    <row r="456" spans="1:7" ht="12.75">
      <c r="A456" s="50"/>
      <c r="B456" s="5" t="s">
        <v>419</v>
      </c>
      <c r="C456" s="1" t="s">
        <v>420</v>
      </c>
      <c r="D456" s="28">
        <v>142800</v>
      </c>
      <c r="E456" s="28">
        <v>24800</v>
      </c>
      <c r="F456" s="28">
        <v>118000</v>
      </c>
      <c r="G456" s="66">
        <v>118000</v>
      </c>
    </row>
    <row r="457" spans="1:7" ht="12.75">
      <c r="A457" s="50"/>
      <c r="B457" s="5" t="s">
        <v>419</v>
      </c>
      <c r="C457" s="1" t="s">
        <v>421</v>
      </c>
      <c r="D457" s="28">
        <v>34500</v>
      </c>
      <c r="E457" s="28">
        <v>3500</v>
      </c>
      <c r="F457" s="28">
        <v>31000</v>
      </c>
      <c r="G457" s="66">
        <v>31000</v>
      </c>
    </row>
    <row r="458" spans="1:7" ht="12.75">
      <c r="A458" s="50"/>
      <c r="B458" s="5"/>
      <c r="C458" s="1"/>
      <c r="D458" s="29">
        <f>SUM(D456:D457)</f>
        <v>177300</v>
      </c>
      <c r="E458" s="29">
        <f>SUM(E456:E457)</f>
        <v>28300</v>
      </c>
      <c r="F458" s="29">
        <f>SUM(F456:F457)</f>
        <v>149000</v>
      </c>
      <c r="G458" s="67">
        <f>SUM(G456:G457)</f>
        <v>149000</v>
      </c>
    </row>
    <row r="459" spans="1:7" ht="12.75">
      <c r="A459" s="50"/>
      <c r="B459" s="5" t="s">
        <v>422</v>
      </c>
      <c r="C459" s="1" t="s">
        <v>137</v>
      </c>
      <c r="D459" s="29">
        <v>388800</v>
      </c>
      <c r="E459" s="29">
        <v>38880</v>
      </c>
      <c r="F459" s="29">
        <v>349920</v>
      </c>
      <c r="G459" s="67">
        <v>349000</v>
      </c>
    </row>
    <row r="460" spans="1:7" ht="12.75">
      <c r="A460" s="49"/>
      <c r="B460" s="5" t="s">
        <v>423</v>
      </c>
      <c r="C460" s="1" t="s">
        <v>62</v>
      </c>
      <c r="D460" s="28">
        <v>358680</v>
      </c>
      <c r="E460" s="28">
        <v>36000</v>
      </c>
      <c r="F460" s="28">
        <v>322680</v>
      </c>
      <c r="G460" s="66">
        <v>322000</v>
      </c>
    </row>
    <row r="461" spans="1:7" ht="12.75">
      <c r="A461" s="50"/>
      <c r="B461" s="5" t="s">
        <v>423</v>
      </c>
      <c r="C461" s="1" t="s">
        <v>424</v>
      </c>
      <c r="D461" s="28">
        <v>113200</v>
      </c>
      <c r="E461" s="28">
        <v>11320</v>
      </c>
      <c r="F461" s="28">
        <v>101880</v>
      </c>
      <c r="G461" s="66">
        <v>101000</v>
      </c>
    </row>
    <row r="462" spans="1:7" ht="12.75">
      <c r="A462" s="50"/>
      <c r="B462" s="5" t="s">
        <v>423</v>
      </c>
      <c r="C462" s="1" t="s">
        <v>425</v>
      </c>
      <c r="D462" s="28">
        <v>200000</v>
      </c>
      <c r="E462" s="28">
        <v>20000</v>
      </c>
      <c r="F462" s="28">
        <v>180000</v>
      </c>
      <c r="G462" s="66">
        <v>0</v>
      </c>
    </row>
    <row r="463" spans="1:7" ht="12.75">
      <c r="A463" s="50"/>
      <c r="B463" s="81" t="s">
        <v>423</v>
      </c>
      <c r="C463" s="2" t="s">
        <v>517</v>
      </c>
      <c r="D463" s="28">
        <v>181000</v>
      </c>
      <c r="E463" s="28">
        <v>19000</v>
      </c>
      <c r="F463" s="28">
        <v>162000</v>
      </c>
      <c r="G463" s="66">
        <v>0</v>
      </c>
    </row>
    <row r="464" spans="1:7" ht="12.75">
      <c r="A464" s="50"/>
      <c r="B464" s="5"/>
      <c r="C464" s="1"/>
      <c r="D464" s="29">
        <f>SUM(D460:D463)</f>
        <v>852880</v>
      </c>
      <c r="E464" s="29">
        <f>SUM(E460:E463)</f>
        <v>86320</v>
      </c>
      <c r="F464" s="29">
        <f>SUM(F460:F463)</f>
        <v>766560</v>
      </c>
      <c r="G464" s="67">
        <f>SUM(G460:G463)</f>
        <v>423000</v>
      </c>
    </row>
    <row r="465" spans="1:7" ht="12.75">
      <c r="A465" s="50"/>
      <c r="B465" s="5" t="s">
        <v>426</v>
      </c>
      <c r="C465" s="1" t="s">
        <v>141</v>
      </c>
      <c r="D465" s="29">
        <v>998000</v>
      </c>
      <c r="E465" s="29">
        <v>99800</v>
      </c>
      <c r="F465" s="29">
        <v>898200</v>
      </c>
      <c r="G465" s="67">
        <v>0</v>
      </c>
    </row>
    <row r="466" spans="1:7" ht="12.75">
      <c r="A466" s="50"/>
      <c r="B466" s="5" t="s">
        <v>427</v>
      </c>
      <c r="C466" s="1" t="s">
        <v>428</v>
      </c>
      <c r="D466" s="29">
        <v>204000</v>
      </c>
      <c r="E466" s="29">
        <v>59000</v>
      </c>
      <c r="F466" s="29">
        <v>145000</v>
      </c>
      <c r="G466" s="67">
        <v>105000</v>
      </c>
    </row>
    <row r="467" spans="1:7" ht="12.75">
      <c r="A467" s="50"/>
      <c r="B467" s="5" t="s">
        <v>429</v>
      </c>
      <c r="C467" s="1" t="s">
        <v>430</v>
      </c>
      <c r="D467" s="28">
        <v>168190</v>
      </c>
      <c r="E467" s="28">
        <v>32000</v>
      </c>
      <c r="F467" s="28">
        <v>136190</v>
      </c>
      <c r="G467" s="66">
        <v>81000</v>
      </c>
    </row>
    <row r="468" spans="1:7" ht="12.75">
      <c r="A468" s="50"/>
      <c r="B468" s="5" t="s">
        <v>429</v>
      </c>
      <c r="C468" s="1" t="s">
        <v>431</v>
      </c>
      <c r="D468" s="28">
        <v>48000</v>
      </c>
      <c r="E468" s="28">
        <v>5000</v>
      </c>
      <c r="F468" s="28">
        <v>43000</v>
      </c>
      <c r="G468" s="66">
        <v>0</v>
      </c>
    </row>
    <row r="469" spans="1:7" ht="12.75">
      <c r="A469" s="50"/>
      <c r="B469" s="5" t="s">
        <v>429</v>
      </c>
      <c r="C469" s="1" t="s">
        <v>432</v>
      </c>
      <c r="D469" s="28">
        <v>43000</v>
      </c>
      <c r="E469" s="28">
        <v>5000</v>
      </c>
      <c r="F469" s="28">
        <v>38000</v>
      </c>
      <c r="G469" s="66">
        <v>38000</v>
      </c>
    </row>
    <row r="470" spans="1:7" ht="12.75">
      <c r="A470" s="50"/>
      <c r="B470" s="5"/>
      <c r="C470" s="1"/>
      <c r="D470" s="29">
        <f>SUM(D467:D469)</f>
        <v>259190</v>
      </c>
      <c r="E470" s="29">
        <f>SUM(E467:E469)</f>
        <v>42000</v>
      </c>
      <c r="F470" s="29">
        <f>SUM(F467:F469)</f>
        <v>217190</v>
      </c>
      <c r="G470" s="67">
        <f>SUM(G467:G469)</f>
        <v>119000</v>
      </c>
    </row>
    <row r="471" spans="1:7" ht="12.75">
      <c r="A471" s="64"/>
      <c r="B471" s="5" t="s">
        <v>433</v>
      </c>
      <c r="C471" s="1" t="s">
        <v>434</v>
      </c>
      <c r="D471" s="28">
        <v>60000</v>
      </c>
      <c r="E471" s="28">
        <v>6000</v>
      </c>
      <c r="F471" s="28">
        <v>54000</v>
      </c>
      <c r="G471" s="66">
        <v>54000</v>
      </c>
    </row>
    <row r="472" spans="1:7" ht="12.75">
      <c r="A472" s="50"/>
      <c r="B472" s="5" t="s">
        <v>433</v>
      </c>
      <c r="C472" s="1" t="s">
        <v>435</v>
      </c>
      <c r="D472" s="28">
        <v>168450</v>
      </c>
      <c r="E472" s="28">
        <v>16845</v>
      </c>
      <c r="F472" s="28">
        <v>151605</v>
      </c>
      <c r="G472" s="66">
        <v>0</v>
      </c>
    </row>
    <row r="473" spans="1:7" ht="12.75">
      <c r="A473" s="50"/>
      <c r="B473" s="5" t="s">
        <v>433</v>
      </c>
      <c r="C473" s="1" t="s">
        <v>436</v>
      </c>
      <c r="D473" s="28">
        <v>12000</v>
      </c>
      <c r="E473" s="28">
        <v>1200</v>
      </c>
      <c r="F473" s="28">
        <v>10800</v>
      </c>
      <c r="G473" s="66">
        <v>0</v>
      </c>
    </row>
    <row r="474" spans="1:7" ht="12.75">
      <c r="A474" s="50"/>
      <c r="B474" s="5"/>
      <c r="C474" s="1"/>
      <c r="D474" s="29">
        <f>SUM(D471:D473)</f>
        <v>240450</v>
      </c>
      <c r="E474" s="29">
        <f>SUM(E471:E473)</f>
        <v>24045</v>
      </c>
      <c r="F474" s="29">
        <f>SUM(F471:F473)</f>
        <v>216405</v>
      </c>
      <c r="G474" s="67">
        <f>SUM(G471:G473)</f>
        <v>54000</v>
      </c>
    </row>
    <row r="475" spans="1:7" ht="12.75">
      <c r="A475" s="50"/>
      <c r="B475" s="5" t="s">
        <v>391</v>
      </c>
      <c r="C475" s="1" t="s">
        <v>437</v>
      </c>
      <c r="D475" s="28">
        <v>97000</v>
      </c>
      <c r="E475" s="28">
        <v>13000</v>
      </c>
      <c r="F475" s="28">
        <v>84000</v>
      </c>
      <c r="G475" s="66">
        <v>84000</v>
      </c>
    </row>
    <row r="476" spans="1:7" ht="12.75">
      <c r="A476" s="50"/>
      <c r="B476" s="5" t="s">
        <v>391</v>
      </c>
      <c r="C476" s="1" t="s">
        <v>438</v>
      </c>
      <c r="D476" s="28">
        <v>59000</v>
      </c>
      <c r="E476" s="28">
        <v>12000</v>
      </c>
      <c r="F476" s="28">
        <v>47000</v>
      </c>
      <c r="G476" s="66">
        <v>47000</v>
      </c>
    </row>
    <row r="477" spans="1:7" ht="12.75">
      <c r="A477" s="50"/>
      <c r="B477" s="5" t="s">
        <v>391</v>
      </c>
      <c r="C477" s="1" t="s">
        <v>439</v>
      </c>
      <c r="D477" s="28">
        <v>112000</v>
      </c>
      <c r="E477" s="28">
        <v>13000</v>
      </c>
      <c r="F477" s="28">
        <v>99000</v>
      </c>
      <c r="G477" s="66">
        <v>99000</v>
      </c>
    </row>
    <row r="478" spans="1:7" ht="12.75">
      <c r="A478" s="50"/>
      <c r="B478" s="5" t="s">
        <v>391</v>
      </c>
      <c r="C478" s="1" t="s">
        <v>440</v>
      </c>
      <c r="D478" s="28">
        <v>223000</v>
      </c>
      <c r="E478" s="28">
        <v>23000</v>
      </c>
      <c r="F478" s="28">
        <v>200000</v>
      </c>
      <c r="G478" s="66">
        <v>0</v>
      </c>
    </row>
    <row r="479" spans="1:7" ht="12.75">
      <c r="A479" s="50"/>
      <c r="B479" s="5" t="s">
        <v>391</v>
      </c>
      <c r="C479" s="1" t="s">
        <v>441</v>
      </c>
      <c r="D479" s="28">
        <v>209000</v>
      </c>
      <c r="E479" s="28">
        <v>29000</v>
      </c>
      <c r="F479" s="28">
        <v>180000</v>
      </c>
      <c r="G479" s="66">
        <v>0</v>
      </c>
    </row>
    <row r="480" spans="1:7" ht="12.75">
      <c r="A480" s="50"/>
      <c r="B480" s="5" t="s">
        <v>391</v>
      </c>
      <c r="C480" s="1" t="s">
        <v>442</v>
      </c>
      <c r="D480" s="28">
        <v>149000</v>
      </c>
      <c r="E480" s="28">
        <v>27000</v>
      </c>
      <c r="F480" s="28">
        <v>122000</v>
      </c>
      <c r="G480" s="66">
        <v>122000</v>
      </c>
    </row>
    <row r="481" spans="1:7" s="89" customFormat="1" ht="12.75">
      <c r="A481" s="88"/>
      <c r="B481" s="84" t="s">
        <v>391</v>
      </c>
      <c r="C481" s="45" t="s">
        <v>443</v>
      </c>
      <c r="D481" s="46">
        <v>337000</v>
      </c>
      <c r="E481" s="46">
        <v>41000</v>
      </c>
      <c r="F481" s="46">
        <v>296000</v>
      </c>
      <c r="G481" s="83">
        <v>170000</v>
      </c>
    </row>
    <row r="482" spans="1:7" ht="12.75">
      <c r="A482" s="50"/>
      <c r="B482" s="5"/>
      <c r="C482" s="1"/>
      <c r="D482" s="29">
        <f>SUM(D475:D481)</f>
        <v>1186000</v>
      </c>
      <c r="E482" s="29">
        <f>SUM(E475:E481)</f>
        <v>158000</v>
      </c>
      <c r="F482" s="29">
        <f>SUM(F475:F481)</f>
        <v>1028000</v>
      </c>
      <c r="G482" s="67">
        <f>SUM(G475:G481)</f>
        <v>522000</v>
      </c>
    </row>
    <row r="483" spans="1:7" ht="12.75">
      <c r="A483" s="50"/>
      <c r="B483" s="5" t="s">
        <v>444</v>
      </c>
      <c r="C483" s="1" t="s">
        <v>445</v>
      </c>
      <c r="D483" s="28">
        <v>284000</v>
      </c>
      <c r="E483" s="28">
        <v>44000</v>
      </c>
      <c r="F483" s="28">
        <v>240000</v>
      </c>
      <c r="G483" s="66">
        <v>240000</v>
      </c>
    </row>
    <row r="484" spans="1:7" ht="12.75">
      <c r="A484" s="50"/>
      <c r="B484" s="5" t="s">
        <v>444</v>
      </c>
      <c r="C484" s="1" t="s">
        <v>208</v>
      </c>
      <c r="D484" s="28">
        <v>565200</v>
      </c>
      <c r="E484" s="28">
        <v>65200</v>
      </c>
      <c r="F484" s="28">
        <v>500000</v>
      </c>
      <c r="G484" s="66">
        <v>153000</v>
      </c>
    </row>
    <row r="485" spans="1:7" ht="12.75">
      <c r="A485" s="50"/>
      <c r="B485" s="5" t="s">
        <v>444</v>
      </c>
      <c r="C485" s="1" t="s">
        <v>446</v>
      </c>
      <c r="D485" s="28">
        <v>119000</v>
      </c>
      <c r="E485" s="28">
        <v>25000</v>
      </c>
      <c r="F485" s="28">
        <v>94000</v>
      </c>
      <c r="G485" s="66">
        <v>0</v>
      </c>
    </row>
    <row r="486" spans="1:7" ht="12.75">
      <c r="A486" s="50"/>
      <c r="B486" s="5" t="s">
        <v>444</v>
      </c>
      <c r="C486" s="1" t="s">
        <v>447</v>
      </c>
      <c r="D486" s="28">
        <v>136000</v>
      </c>
      <c r="E486" s="28">
        <v>26000</v>
      </c>
      <c r="F486" s="28">
        <v>110000</v>
      </c>
      <c r="G486" s="66">
        <v>110000</v>
      </c>
    </row>
    <row r="487" spans="1:7" ht="12.75">
      <c r="A487" s="50"/>
      <c r="B487" s="5" t="s">
        <v>444</v>
      </c>
      <c r="C487" s="1" t="s">
        <v>448</v>
      </c>
      <c r="D487" s="28">
        <v>87000</v>
      </c>
      <c r="E487" s="28">
        <v>17000</v>
      </c>
      <c r="F487" s="28">
        <v>70000</v>
      </c>
      <c r="G487" s="66">
        <v>70000</v>
      </c>
    </row>
    <row r="488" spans="1:7" ht="12.75">
      <c r="A488" s="50"/>
      <c r="B488" s="5" t="s">
        <v>444</v>
      </c>
      <c r="C488" s="1" t="s">
        <v>449</v>
      </c>
      <c r="D488" s="28">
        <v>150000</v>
      </c>
      <c r="E488" s="28">
        <v>20000</v>
      </c>
      <c r="F488" s="28">
        <v>130000</v>
      </c>
      <c r="G488" s="66">
        <v>130000</v>
      </c>
    </row>
    <row r="489" spans="1:7" ht="12.75">
      <c r="A489" s="50"/>
      <c r="B489" s="5"/>
      <c r="C489" s="1"/>
      <c r="D489" s="29">
        <f>SUM(D483:D488)</f>
        <v>1341200</v>
      </c>
      <c r="E489" s="29">
        <f>SUM(E483:E488)</f>
        <v>197200</v>
      </c>
      <c r="F489" s="29">
        <f>SUM(F483:F488)</f>
        <v>1144000</v>
      </c>
      <c r="G489" s="67">
        <f>SUM(G483:G488)</f>
        <v>703000</v>
      </c>
    </row>
    <row r="490" spans="1:7" ht="12.75">
      <c r="A490" s="50"/>
      <c r="B490" s="5" t="s">
        <v>450</v>
      </c>
      <c r="C490" s="1" t="s">
        <v>62</v>
      </c>
      <c r="D490" s="33">
        <v>349950</v>
      </c>
      <c r="E490" s="33">
        <v>35950</v>
      </c>
      <c r="F490" s="33">
        <v>314000</v>
      </c>
      <c r="G490" s="67">
        <v>314000</v>
      </c>
    </row>
    <row r="491" spans="1:7" ht="12.75">
      <c r="A491" s="54"/>
      <c r="B491" s="14"/>
      <c r="C491" s="13"/>
      <c r="D491" s="34"/>
      <c r="E491" s="34"/>
      <c r="F491" s="34"/>
      <c r="G491" s="72">
        <f>G428+G430+G433+G438+G441+G442+G455+G459+G460+G465+G472+G483+G490</f>
        <v>2819000</v>
      </c>
    </row>
    <row r="492" spans="1:7" ht="13.5" thickBot="1">
      <c r="A492" s="54"/>
      <c r="B492" s="14"/>
      <c r="C492" s="13"/>
      <c r="D492" s="34"/>
      <c r="E492" s="34"/>
      <c r="F492" s="34"/>
      <c r="G492" s="72">
        <f>G493-G491</f>
        <v>2698000</v>
      </c>
    </row>
    <row r="493" spans="1:7" ht="13.5" thickBot="1">
      <c r="A493" s="55"/>
      <c r="B493" s="6"/>
      <c r="C493" s="12"/>
      <c r="D493" s="35">
        <f>SUM(D490,D489,D482,D474,D470,D466,D465,D464,D459,D458,D455,D454,D443,D440,D437,D436,D432,D427,D428,D429)</f>
        <v>10328337</v>
      </c>
      <c r="E493" s="35">
        <f>SUM(E490,E489,E482,E474,E470,E466,E465,E464,E459,E458,E455,E454,E443,E440,E437,E436,E432,E427,E428,E429)</f>
        <v>1573082</v>
      </c>
      <c r="F493" s="35">
        <f>SUM(F490,F489,F482,F474,F470,F466,F465,F464,F459,F458,F455,F454,F443,F440,F437,F436,F432,F427,F428,F429)</f>
        <v>8742955</v>
      </c>
      <c r="G493" s="73">
        <f>SUM(G490,G489,G482,G474,G470,G466,G465,G464,G459,G458,G455,G454,G443,G440,G437,G436,G432,G427,G428,G429)</f>
        <v>5517000</v>
      </c>
    </row>
    <row r="494" spans="1:7" ht="13.5" thickBot="1">
      <c r="A494" s="56"/>
      <c r="B494" s="18"/>
      <c r="C494" s="19"/>
      <c r="D494" s="39"/>
      <c r="E494" s="39"/>
      <c r="F494" s="39"/>
      <c r="G494" s="76"/>
    </row>
    <row r="495" spans="1:7" ht="12.75">
      <c r="A495" s="48" t="s">
        <v>451</v>
      </c>
      <c r="B495" s="3" t="s">
        <v>452</v>
      </c>
      <c r="C495" s="4" t="s">
        <v>453</v>
      </c>
      <c r="D495" s="27">
        <v>567500</v>
      </c>
      <c r="E495" s="27">
        <v>167500</v>
      </c>
      <c r="F495" s="27">
        <v>400000</v>
      </c>
      <c r="G495" s="77">
        <v>375000</v>
      </c>
    </row>
    <row r="496" spans="1:7" ht="12.75">
      <c r="A496" s="50"/>
      <c r="B496" s="5" t="s">
        <v>452</v>
      </c>
      <c r="C496" s="1" t="s">
        <v>6</v>
      </c>
      <c r="D496" s="28">
        <v>198760</v>
      </c>
      <c r="E496" s="28">
        <v>21360</v>
      </c>
      <c r="F496" s="28">
        <v>177400</v>
      </c>
      <c r="G496" s="66">
        <v>175000</v>
      </c>
    </row>
    <row r="497" spans="1:7" ht="12.75">
      <c r="A497" s="50"/>
      <c r="B497" s="5"/>
      <c r="C497" s="1"/>
      <c r="D497" s="29">
        <f>SUM(D495:D496)</f>
        <v>766260</v>
      </c>
      <c r="E497" s="29">
        <f>SUM(E495:E496)</f>
        <v>188860</v>
      </c>
      <c r="F497" s="29">
        <f>SUM(F495:F496)</f>
        <v>577400</v>
      </c>
      <c r="G497" s="67">
        <f>SUM(G495:G496)</f>
        <v>550000</v>
      </c>
    </row>
    <row r="498" spans="1:7" ht="12.75">
      <c r="A498" s="50"/>
      <c r="B498" s="5" t="s">
        <v>454</v>
      </c>
      <c r="C498" s="1" t="s">
        <v>62</v>
      </c>
      <c r="D498" s="29">
        <v>452958</v>
      </c>
      <c r="E498" s="29">
        <v>117769</v>
      </c>
      <c r="F498" s="29">
        <v>335189</v>
      </c>
      <c r="G498" s="67">
        <v>0</v>
      </c>
    </row>
    <row r="499" spans="1:7" ht="12.75">
      <c r="A499" s="50"/>
      <c r="B499" s="5" t="s">
        <v>455</v>
      </c>
      <c r="C499" s="1" t="s">
        <v>62</v>
      </c>
      <c r="D499" s="29">
        <v>470000</v>
      </c>
      <c r="E499" s="29">
        <v>120000</v>
      </c>
      <c r="F499" s="29">
        <v>350000</v>
      </c>
      <c r="G499" s="67">
        <v>0</v>
      </c>
    </row>
    <row r="500" spans="1:7" ht="12.75">
      <c r="A500" s="50"/>
      <c r="B500" s="5" t="s">
        <v>456</v>
      </c>
      <c r="C500" s="1" t="s">
        <v>6</v>
      </c>
      <c r="D500" s="28">
        <v>530230</v>
      </c>
      <c r="E500" s="28">
        <v>84850</v>
      </c>
      <c r="F500" s="28">
        <v>445380</v>
      </c>
      <c r="G500" s="66">
        <v>432000</v>
      </c>
    </row>
    <row r="501" spans="1:7" ht="12.75">
      <c r="A501" s="50"/>
      <c r="B501" s="5" t="s">
        <v>456</v>
      </c>
      <c r="C501" s="1" t="s">
        <v>62</v>
      </c>
      <c r="D501" s="28">
        <v>640000</v>
      </c>
      <c r="E501" s="28">
        <v>294720</v>
      </c>
      <c r="F501" s="28">
        <v>345975</v>
      </c>
      <c r="G501" s="66"/>
    </row>
    <row r="502" spans="1:7" ht="12.75">
      <c r="A502" s="50"/>
      <c r="B502" s="5" t="s">
        <v>456</v>
      </c>
      <c r="C502" s="1" t="s">
        <v>457</v>
      </c>
      <c r="D502" s="28">
        <v>338800</v>
      </c>
      <c r="E502" s="28">
        <v>54208</v>
      </c>
      <c r="F502" s="28">
        <v>284592</v>
      </c>
      <c r="G502" s="66"/>
    </row>
    <row r="503" spans="1:7" ht="12.75">
      <c r="A503" s="50"/>
      <c r="B503" s="5"/>
      <c r="C503" s="1"/>
      <c r="D503" s="29">
        <f>SUM(D500:D502)</f>
        <v>1509030</v>
      </c>
      <c r="E503" s="29">
        <f>SUM(E500:E502)</f>
        <v>433778</v>
      </c>
      <c r="F503" s="29">
        <f>SUM(F500:F502)</f>
        <v>1075947</v>
      </c>
      <c r="G503" s="67">
        <f>SUM(G500:G502)</f>
        <v>432000</v>
      </c>
    </row>
    <row r="504" spans="1:7" ht="12.75">
      <c r="A504" s="50"/>
      <c r="B504" s="5" t="s">
        <v>458</v>
      </c>
      <c r="C504" s="1" t="s">
        <v>459</v>
      </c>
      <c r="D504" s="29">
        <v>516800</v>
      </c>
      <c r="E504" s="29">
        <v>59800</v>
      </c>
      <c r="F504" s="29">
        <v>457000</v>
      </c>
      <c r="G504" s="67">
        <v>432000</v>
      </c>
    </row>
    <row r="505" spans="1:7" ht="12.75">
      <c r="A505" s="50"/>
      <c r="B505" s="5" t="s">
        <v>460</v>
      </c>
      <c r="C505" s="1" t="s">
        <v>461</v>
      </c>
      <c r="D505" s="28">
        <v>467360</v>
      </c>
      <c r="E505" s="28">
        <v>85000</v>
      </c>
      <c r="F505" s="28">
        <v>382360</v>
      </c>
      <c r="G505" s="66">
        <v>382000</v>
      </c>
    </row>
    <row r="506" spans="1:7" ht="12.75">
      <c r="A506" s="50"/>
      <c r="B506" s="5" t="s">
        <v>460</v>
      </c>
      <c r="C506" s="1" t="s">
        <v>33</v>
      </c>
      <c r="D506" s="28">
        <v>332400</v>
      </c>
      <c r="E506" s="28">
        <v>34800</v>
      </c>
      <c r="F506" s="28">
        <v>297600</v>
      </c>
      <c r="G506" s="66">
        <v>267000</v>
      </c>
    </row>
    <row r="507" spans="1:7" ht="12.75">
      <c r="A507" s="50"/>
      <c r="B507" s="5"/>
      <c r="C507" s="1"/>
      <c r="D507" s="29">
        <f>SUM(D505:D506)</f>
        <v>799760</v>
      </c>
      <c r="E507" s="29">
        <f>SUM(E505:E506)</f>
        <v>119800</v>
      </c>
      <c r="F507" s="29">
        <f>SUM(F505:F506)</f>
        <v>679960</v>
      </c>
      <c r="G507" s="67">
        <f>SUM(G505:G506)</f>
        <v>649000</v>
      </c>
    </row>
    <row r="508" spans="1:7" ht="12.75">
      <c r="A508" s="50"/>
      <c r="B508" s="5" t="s">
        <v>462</v>
      </c>
      <c r="C508" s="1" t="s">
        <v>463</v>
      </c>
      <c r="D508" s="28">
        <v>970000</v>
      </c>
      <c r="E508" s="28">
        <v>380000</v>
      </c>
      <c r="F508" s="28">
        <v>590000</v>
      </c>
      <c r="G508" s="66">
        <v>300000</v>
      </c>
    </row>
    <row r="509" spans="1:7" ht="12.75">
      <c r="A509" s="50"/>
      <c r="B509" s="5" t="s">
        <v>462</v>
      </c>
      <c r="C509" s="1" t="s">
        <v>464</v>
      </c>
      <c r="D509" s="28">
        <v>640000</v>
      </c>
      <c r="E509" s="28">
        <v>225000</v>
      </c>
      <c r="F509" s="28">
        <v>415000</v>
      </c>
      <c r="G509" s="66">
        <v>200000</v>
      </c>
    </row>
    <row r="510" spans="1:7" ht="12.75">
      <c r="A510" s="50"/>
      <c r="B510" s="5" t="s">
        <v>462</v>
      </c>
      <c r="C510" s="1" t="s">
        <v>465</v>
      </c>
      <c r="D510" s="28">
        <v>265000</v>
      </c>
      <c r="E510" s="28">
        <v>50000</v>
      </c>
      <c r="F510" s="28">
        <v>215000</v>
      </c>
      <c r="G510" s="66">
        <v>215000</v>
      </c>
    </row>
    <row r="511" spans="1:7" ht="12.75">
      <c r="A511" s="50"/>
      <c r="B511" s="5" t="s">
        <v>462</v>
      </c>
      <c r="C511" s="1" t="s">
        <v>466</v>
      </c>
      <c r="D511" s="28">
        <v>155000</v>
      </c>
      <c r="E511" s="28">
        <v>20000</v>
      </c>
      <c r="F511" s="28">
        <v>135000</v>
      </c>
      <c r="G511" s="66">
        <v>0</v>
      </c>
    </row>
    <row r="512" spans="1:7" ht="12.75">
      <c r="A512" s="50"/>
      <c r="B512" s="5"/>
      <c r="C512" s="1"/>
      <c r="D512" s="29">
        <f>SUM(D508:D511)</f>
        <v>2030000</v>
      </c>
      <c r="E512" s="29">
        <f>SUM(E508:E511)</f>
        <v>675000</v>
      </c>
      <c r="F512" s="29">
        <f>SUM(F508:F511)</f>
        <v>1355000</v>
      </c>
      <c r="G512" s="67">
        <f>SUM(G508:G511)</f>
        <v>715000</v>
      </c>
    </row>
    <row r="513" spans="1:7" ht="12.75">
      <c r="A513" s="50"/>
      <c r="B513" s="5" t="s">
        <v>467</v>
      </c>
      <c r="C513" s="1" t="s">
        <v>468</v>
      </c>
      <c r="D513" s="29">
        <v>329000</v>
      </c>
      <c r="E513" s="29">
        <v>32900</v>
      </c>
      <c r="F513" s="29">
        <v>296100</v>
      </c>
      <c r="G513" s="67">
        <v>296000</v>
      </c>
    </row>
    <row r="514" spans="1:7" ht="12.75">
      <c r="A514" s="50"/>
      <c r="B514" s="5" t="s">
        <v>469</v>
      </c>
      <c r="C514" s="1" t="s">
        <v>470</v>
      </c>
      <c r="D514" s="28">
        <v>418947</v>
      </c>
      <c r="E514" s="28">
        <v>126000</v>
      </c>
      <c r="F514" s="28">
        <v>292947</v>
      </c>
      <c r="G514" s="66">
        <v>0</v>
      </c>
    </row>
    <row r="515" spans="1:7" ht="12.75">
      <c r="A515" s="50"/>
      <c r="B515" s="5" t="s">
        <v>469</v>
      </c>
      <c r="C515" s="1" t="s">
        <v>471</v>
      </c>
      <c r="D515" s="28">
        <v>617850</v>
      </c>
      <c r="E515" s="28">
        <v>93925</v>
      </c>
      <c r="F515" s="28">
        <v>523925</v>
      </c>
      <c r="G515" s="66">
        <v>342000</v>
      </c>
    </row>
    <row r="516" spans="1:7" ht="12.75">
      <c r="A516" s="50"/>
      <c r="B516" s="5" t="s">
        <v>469</v>
      </c>
      <c r="C516" s="1" t="s">
        <v>6</v>
      </c>
      <c r="D516" s="28">
        <v>151200</v>
      </c>
      <c r="E516" s="28">
        <v>40000</v>
      </c>
      <c r="F516" s="28">
        <v>111200</v>
      </c>
      <c r="G516" s="66">
        <v>111000</v>
      </c>
    </row>
    <row r="517" spans="1:7" ht="12.75">
      <c r="A517" s="50"/>
      <c r="B517" s="5" t="s">
        <v>469</v>
      </c>
      <c r="C517" s="1" t="s">
        <v>472</v>
      </c>
      <c r="D517" s="28">
        <v>90000</v>
      </c>
      <c r="E517" s="28">
        <v>9000</v>
      </c>
      <c r="F517" s="28">
        <v>81000</v>
      </c>
      <c r="G517" s="66">
        <v>0</v>
      </c>
    </row>
    <row r="518" spans="1:7" ht="12.75">
      <c r="A518" s="50"/>
      <c r="B518" s="5" t="s">
        <v>469</v>
      </c>
      <c r="C518" s="1" t="s">
        <v>473</v>
      </c>
      <c r="D518" s="28">
        <v>285000</v>
      </c>
      <c r="E518" s="28">
        <v>30000</v>
      </c>
      <c r="F518" s="28">
        <v>255000</v>
      </c>
      <c r="G518" s="66">
        <v>0</v>
      </c>
    </row>
    <row r="519" spans="1:7" ht="12.75">
      <c r="A519" s="50"/>
      <c r="B519" s="5"/>
      <c r="C519" s="1"/>
      <c r="D519" s="29">
        <f>SUM(D514:D518)</f>
        <v>1562997</v>
      </c>
      <c r="E519" s="29">
        <f>SUM(E514:E518)</f>
        <v>298925</v>
      </c>
      <c r="F519" s="29">
        <f>SUM(F514:F518)</f>
        <v>1264072</v>
      </c>
      <c r="G519" s="67">
        <f>SUM(G514:G518)</f>
        <v>453000</v>
      </c>
    </row>
    <row r="520" spans="1:7" ht="12.75">
      <c r="A520" s="50"/>
      <c r="B520" s="5" t="s">
        <v>451</v>
      </c>
      <c r="C520" s="2" t="s">
        <v>474</v>
      </c>
      <c r="D520" s="28">
        <v>375000</v>
      </c>
      <c r="E520" s="28">
        <v>101000</v>
      </c>
      <c r="F520" s="28">
        <v>274000</v>
      </c>
      <c r="G520" s="66">
        <v>192000</v>
      </c>
    </row>
    <row r="521" spans="1:7" ht="12.75">
      <c r="A521" s="50"/>
      <c r="B521" s="5" t="s">
        <v>451</v>
      </c>
      <c r="C521" s="1" t="s">
        <v>475</v>
      </c>
      <c r="D521" s="28">
        <v>313000</v>
      </c>
      <c r="E521" s="28">
        <v>82000</v>
      </c>
      <c r="F521" s="28">
        <v>231000</v>
      </c>
      <c r="G521" s="66">
        <v>113000</v>
      </c>
    </row>
    <row r="522" spans="1:7" ht="13.5" thickBot="1">
      <c r="A522" s="50"/>
      <c r="B522" s="5"/>
      <c r="C522" s="1"/>
      <c r="D522" s="33">
        <f>SUM(D520:D521)</f>
        <v>688000</v>
      </c>
      <c r="E522" s="33">
        <f>SUM(E520:E521)</f>
        <v>183000</v>
      </c>
      <c r="F522" s="33">
        <f>SUM(F520:F521)</f>
        <v>505000</v>
      </c>
      <c r="G522" s="67">
        <f>SUM(G520:G521)</f>
        <v>305000</v>
      </c>
    </row>
    <row r="523" spans="1:7" ht="13.5" thickBot="1">
      <c r="A523" s="55"/>
      <c r="B523" s="6"/>
      <c r="C523" s="12"/>
      <c r="D523" s="35">
        <f>SUM(D522,D519,D513,D512,D507,D504,D503,D499,D498,D497)</f>
        <v>9124805</v>
      </c>
      <c r="E523" s="35">
        <f>SUM(E522,E519,E513,E512,E507,E504,E503,E499,E498,E497)</f>
        <v>2229832</v>
      </c>
      <c r="F523" s="35">
        <f>SUM(F522,F519,F513,F512,F507,F504,F503,F499,F498,F497)</f>
        <v>6895668</v>
      </c>
      <c r="G523" s="73">
        <f>SUM(G522,G519,G513,G512,G507,G504,G503,G499,G498,G497)</f>
        <v>3832000</v>
      </c>
    </row>
    <row r="524" spans="1:7" ht="13.5" thickBot="1">
      <c r="A524" s="56"/>
      <c r="B524" s="18"/>
      <c r="C524" s="19"/>
      <c r="D524" s="39"/>
      <c r="E524" s="39"/>
      <c r="F524" s="39"/>
      <c r="G524" s="76"/>
    </row>
    <row r="525" spans="1:7" ht="12.75">
      <c r="A525" s="48" t="s">
        <v>178</v>
      </c>
      <c r="B525" s="3" t="s">
        <v>476</v>
      </c>
      <c r="C525" s="4" t="s">
        <v>477</v>
      </c>
      <c r="D525" s="27">
        <v>1564500</v>
      </c>
      <c r="E525" s="27">
        <v>170000</v>
      </c>
      <c r="F525" s="27">
        <v>1394500</v>
      </c>
      <c r="G525" s="77">
        <v>722000</v>
      </c>
    </row>
    <row r="526" spans="1:7" ht="12.75">
      <c r="A526" s="50"/>
      <c r="B526" s="5" t="s">
        <v>476</v>
      </c>
      <c r="C526" s="1" t="s">
        <v>478</v>
      </c>
      <c r="D526" s="28">
        <v>280420</v>
      </c>
      <c r="E526" s="28">
        <v>30000</v>
      </c>
      <c r="F526" s="28">
        <v>250420</v>
      </c>
      <c r="G526" s="66">
        <v>250000</v>
      </c>
    </row>
    <row r="527" spans="1:7" ht="12.75">
      <c r="A527" s="50"/>
      <c r="B527" s="5" t="s">
        <v>476</v>
      </c>
      <c r="C527" s="1" t="s">
        <v>479</v>
      </c>
      <c r="D527" s="28">
        <v>84310</v>
      </c>
      <c r="E527" s="28">
        <v>20000</v>
      </c>
      <c r="F527" s="28">
        <v>64310</v>
      </c>
      <c r="G527" s="66">
        <v>60000</v>
      </c>
    </row>
    <row r="528" spans="1:7" ht="12.75">
      <c r="A528" s="50"/>
      <c r="B528" s="5"/>
      <c r="C528" s="1"/>
      <c r="D528" s="29">
        <f>SUM(D525:D527)</f>
        <v>1929230</v>
      </c>
      <c r="E528" s="29">
        <f>SUM(E525:E527)</f>
        <v>220000</v>
      </c>
      <c r="F528" s="29">
        <f>SUM(F525:F527)</f>
        <v>1709230</v>
      </c>
      <c r="G528" s="67">
        <f>SUM(G525:G527)</f>
        <v>1032000</v>
      </c>
    </row>
    <row r="529" spans="1:7" ht="12.75">
      <c r="A529" s="50"/>
      <c r="B529" s="5" t="s">
        <v>480</v>
      </c>
      <c r="C529" s="1" t="s">
        <v>481</v>
      </c>
      <c r="D529" s="29">
        <v>109600</v>
      </c>
      <c r="E529" s="29">
        <v>15000</v>
      </c>
      <c r="F529" s="29">
        <v>94600</v>
      </c>
      <c r="G529" s="67">
        <v>0</v>
      </c>
    </row>
    <row r="530" spans="1:7" ht="12.75">
      <c r="A530" s="50"/>
      <c r="B530" s="5" t="s">
        <v>482</v>
      </c>
      <c r="C530" s="1" t="s">
        <v>483</v>
      </c>
      <c r="D530" s="28">
        <v>432000</v>
      </c>
      <c r="E530" s="28">
        <v>82000</v>
      </c>
      <c r="F530" s="28">
        <v>350000</v>
      </c>
      <c r="G530" s="66">
        <v>0</v>
      </c>
    </row>
    <row r="531" spans="1:7" ht="12.75">
      <c r="A531" s="51"/>
      <c r="B531" s="5" t="s">
        <v>482</v>
      </c>
      <c r="C531" s="1" t="s">
        <v>521</v>
      </c>
      <c r="D531" s="28">
        <v>93500</v>
      </c>
      <c r="E531" s="28">
        <v>26000</v>
      </c>
      <c r="F531" s="28">
        <v>67500</v>
      </c>
      <c r="G531" s="66">
        <v>67000</v>
      </c>
    </row>
    <row r="532" spans="1:7" ht="12.75">
      <c r="A532" s="50"/>
      <c r="B532" s="5"/>
      <c r="C532" s="1"/>
      <c r="D532" s="29">
        <f>SUM(D530:D531)</f>
        <v>525500</v>
      </c>
      <c r="E532" s="29">
        <f>SUM(E530:E531)</f>
        <v>108000</v>
      </c>
      <c r="F532" s="29">
        <f>SUM(F530:F531)</f>
        <v>417500</v>
      </c>
      <c r="G532" s="67">
        <f>SUM(G530:G531)</f>
        <v>67000</v>
      </c>
    </row>
    <row r="533" spans="1:7" ht="12.75">
      <c r="A533" s="50"/>
      <c r="B533" s="5" t="s">
        <v>484</v>
      </c>
      <c r="C533" s="1" t="s">
        <v>485</v>
      </c>
      <c r="D533" s="28">
        <v>586000</v>
      </c>
      <c r="E533" s="28">
        <v>236000</v>
      </c>
      <c r="F533" s="28">
        <v>350000</v>
      </c>
      <c r="G533" s="66">
        <v>350000</v>
      </c>
    </row>
    <row r="534" spans="1:7" ht="12.75">
      <c r="A534" s="50"/>
      <c r="B534" s="5" t="s">
        <v>484</v>
      </c>
      <c r="C534" s="1" t="s">
        <v>486</v>
      </c>
      <c r="D534" s="28">
        <v>120000</v>
      </c>
      <c r="E534" s="28">
        <v>30000</v>
      </c>
      <c r="F534" s="28">
        <v>90000</v>
      </c>
      <c r="G534" s="66">
        <v>90000</v>
      </c>
    </row>
    <row r="535" spans="1:8" ht="12.75">
      <c r="A535" s="50"/>
      <c r="B535" s="5" t="s">
        <v>484</v>
      </c>
      <c r="C535" s="1" t="s">
        <v>487</v>
      </c>
      <c r="D535" s="28">
        <v>240000</v>
      </c>
      <c r="E535" s="28">
        <v>80000</v>
      </c>
      <c r="F535" s="28">
        <v>180000</v>
      </c>
      <c r="G535" s="66">
        <v>180000</v>
      </c>
      <c r="H535" s="9"/>
    </row>
    <row r="536" spans="1:7" ht="12.75">
      <c r="A536" s="50"/>
      <c r="B536" s="5"/>
      <c r="C536" s="1"/>
      <c r="D536" s="29">
        <f>SUM(D533:D535)</f>
        <v>946000</v>
      </c>
      <c r="E536" s="29">
        <f>SUM(E533:E535)</f>
        <v>346000</v>
      </c>
      <c r="F536" s="29">
        <f>SUM(F533:F535)</f>
        <v>620000</v>
      </c>
      <c r="G536" s="67">
        <f>SUM(G533:G535)</f>
        <v>620000</v>
      </c>
    </row>
    <row r="537" spans="1:7" ht="12.75">
      <c r="A537" s="52"/>
      <c r="B537" s="5" t="s">
        <v>488</v>
      </c>
      <c r="C537" s="1" t="s">
        <v>489</v>
      </c>
      <c r="D537" s="28">
        <v>75000</v>
      </c>
      <c r="E537" s="28">
        <v>11500</v>
      </c>
      <c r="F537" s="28">
        <v>63500</v>
      </c>
      <c r="G537" s="66">
        <v>63000</v>
      </c>
    </row>
    <row r="538" spans="1:7" ht="12.75">
      <c r="A538" s="52"/>
      <c r="B538" s="5" t="s">
        <v>488</v>
      </c>
      <c r="C538" s="1" t="s">
        <v>490</v>
      </c>
      <c r="D538" s="28">
        <v>126000</v>
      </c>
      <c r="E538" s="28">
        <v>14400</v>
      </c>
      <c r="F538" s="28">
        <v>111600</v>
      </c>
      <c r="G538" s="66">
        <v>90000</v>
      </c>
    </row>
    <row r="539" spans="1:7" ht="12.75">
      <c r="A539" s="50"/>
      <c r="B539" s="5"/>
      <c r="C539" s="1"/>
      <c r="D539" s="29">
        <f>SUM(D537:D538)</f>
        <v>201000</v>
      </c>
      <c r="E539" s="29">
        <f>SUM(E537:E538)</f>
        <v>25900</v>
      </c>
      <c r="F539" s="29">
        <f>SUM(F537:F538)</f>
        <v>175100</v>
      </c>
      <c r="G539" s="67">
        <f>SUM(G537:G538)</f>
        <v>153000</v>
      </c>
    </row>
    <row r="540" spans="1:7" ht="12.75">
      <c r="A540" s="50"/>
      <c r="B540" s="5" t="s">
        <v>491</v>
      </c>
      <c r="C540" s="1" t="s">
        <v>492</v>
      </c>
      <c r="D540" s="29">
        <v>357952</v>
      </c>
      <c r="E540" s="29">
        <v>57952</v>
      </c>
      <c r="F540" s="29">
        <v>300000</v>
      </c>
      <c r="G540" s="67">
        <v>0</v>
      </c>
    </row>
    <row r="541" spans="1:7" ht="12.75">
      <c r="A541" s="50"/>
      <c r="B541" s="5" t="s">
        <v>493</v>
      </c>
      <c r="C541" s="1" t="s">
        <v>494</v>
      </c>
      <c r="D541" s="28">
        <v>380000</v>
      </c>
      <c r="E541" s="28">
        <v>40000</v>
      </c>
      <c r="F541" s="28">
        <v>340000</v>
      </c>
      <c r="G541" s="66">
        <v>340000</v>
      </c>
    </row>
    <row r="542" spans="1:7" ht="12.75">
      <c r="A542" s="50"/>
      <c r="B542" s="5" t="s">
        <v>493</v>
      </c>
      <c r="C542" s="1" t="s">
        <v>495</v>
      </c>
      <c r="D542" s="28">
        <v>250000</v>
      </c>
      <c r="E542" s="28">
        <v>30000</v>
      </c>
      <c r="F542" s="28">
        <v>220000</v>
      </c>
      <c r="G542" s="66">
        <v>0</v>
      </c>
    </row>
    <row r="543" spans="1:7" ht="12.75">
      <c r="A543" s="50"/>
      <c r="B543" s="5" t="s">
        <v>493</v>
      </c>
      <c r="C543" s="1" t="s">
        <v>496</v>
      </c>
      <c r="D543" s="28">
        <v>260000</v>
      </c>
      <c r="E543" s="28">
        <v>30000</v>
      </c>
      <c r="F543" s="28">
        <v>230000</v>
      </c>
      <c r="G543" s="66">
        <v>160000</v>
      </c>
    </row>
    <row r="544" spans="1:7" ht="12.75">
      <c r="A544" s="50"/>
      <c r="B544" s="5" t="s">
        <v>493</v>
      </c>
      <c r="C544" s="1" t="s">
        <v>497</v>
      </c>
      <c r="D544" s="28">
        <v>200000</v>
      </c>
      <c r="E544" s="28">
        <v>20000</v>
      </c>
      <c r="F544" s="28">
        <v>180000</v>
      </c>
      <c r="G544" s="66">
        <v>150000</v>
      </c>
    </row>
    <row r="545" spans="1:7" ht="12.75">
      <c r="A545" s="50"/>
      <c r="B545" s="5"/>
      <c r="C545" s="1"/>
      <c r="D545" s="29">
        <f>SUM(D541:D544)</f>
        <v>1090000</v>
      </c>
      <c r="E545" s="29">
        <f>SUM(E541:E544)</f>
        <v>120000</v>
      </c>
      <c r="F545" s="29">
        <f>SUM(F541:F544)</f>
        <v>970000</v>
      </c>
      <c r="G545" s="67">
        <f>SUM(G541:G544)</f>
        <v>650000</v>
      </c>
    </row>
    <row r="546" spans="1:7" ht="12.75">
      <c r="A546" s="50"/>
      <c r="B546" s="5" t="s">
        <v>498</v>
      </c>
      <c r="C546" s="1" t="s">
        <v>499</v>
      </c>
      <c r="D546" s="29">
        <v>1800000</v>
      </c>
      <c r="E546" s="29">
        <v>1450000</v>
      </c>
      <c r="F546" s="29">
        <v>350000</v>
      </c>
      <c r="G546" s="67">
        <v>350000</v>
      </c>
    </row>
    <row r="547" spans="1:7" ht="12.75">
      <c r="A547" s="50"/>
      <c r="B547" s="5" t="s">
        <v>500</v>
      </c>
      <c r="C547" s="1" t="s">
        <v>501</v>
      </c>
      <c r="D547" s="29">
        <v>557337</v>
      </c>
      <c r="E547" s="29">
        <v>207887</v>
      </c>
      <c r="F547" s="29">
        <v>349450</v>
      </c>
      <c r="G547" s="67">
        <v>349000</v>
      </c>
    </row>
    <row r="548" spans="1:7" ht="12.75">
      <c r="A548" s="50"/>
      <c r="B548" s="5" t="s">
        <v>178</v>
      </c>
      <c r="C548" s="1" t="s">
        <v>502</v>
      </c>
      <c r="D548" s="28">
        <v>649600</v>
      </c>
      <c r="E548" s="28">
        <v>71456</v>
      </c>
      <c r="F548" s="28">
        <v>578144</v>
      </c>
      <c r="G548" s="66">
        <v>0</v>
      </c>
    </row>
    <row r="549" spans="1:7" ht="12.75">
      <c r="A549" s="50"/>
      <c r="B549" s="5" t="s">
        <v>178</v>
      </c>
      <c r="C549" s="1" t="s">
        <v>503</v>
      </c>
      <c r="D549" s="28">
        <v>504000</v>
      </c>
      <c r="E549" s="28">
        <v>55440</v>
      </c>
      <c r="F549" s="28">
        <v>448560</v>
      </c>
      <c r="G549" s="66">
        <v>448000</v>
      </c>
    </row>
    <row r="550" spans="1:7" ht="12.75">
      <c r="A550" s="50"/>
      <c r="B550" s="5" t="s">
        <v>178</v>
      </c>
      <c r="C550" s="1" t="s">
        <v>504</v>
      </c>
      <c r="D550" s="28">
        <v>148000</v>
      </c>
      <c r="E550" s="28">
        <v>16280</v>
      </c>
      <c r="F550" s="28">
        <v>131720</v>
      </c>
      <c r="G550" s="66">
        <v>131000</v>
      </c>
    </row>
    <row r="551" spans="1:7" ht="12.75">
      <c r="A551" s="50"/>
      <c r="B551" s="5"/>
      <c r="C551" s="1"/>
      <c r="D551" s="29">
        <f>SUM(D548:D550)</f>
        <v>1301600</v>
      </c>
      <c r="E551" s="29">
        <f>SUM(E548:E550)</f>
        <v>143176</v>
      </c>
      <c r="F551" s="29">
        <f>SUM(F548:F550)</f>
        <v>1158424</v>
      </c>
      <c r="G551" s="67">
        <f>SUM(G548:G550)</f>
        <v>579000</v>
      </c>
    </row>
    <row r="552" spans="1:7" ht="12.75">
      <c r="A552" s="54"/>
      <c r="B552" s="14"/>
      <c r="C552" s="13"/>
      <c r="D552" s="34"/>
      <c r="E552" s="34"/>
      <c r="F552" s="34"/>
      <c r="G552" s="72">
        <f>G525+G526+G530+G533+G535+G540+G546+G547</f>
        <v>2201000</v>
      </c>
    </row>
    <row r="553" spans="1:7" ht="13.5" thickBot="1">
      <c r="A553" s="54"/>
      <c r="B553" s="14"/>
      <c r="C553" s="13"/>
      <c r="D553" s="34"/>
      <c r="E553" s="34"/>
      <c r="F553" s="34"/>
      <c r="G553" s="72">
        <f>G554-G552</f>
        <v>1599000</v>
      </c>
    </row>
    <row r="554" spans="1:7" ht="13.5" thickBot="1">
      <c r="A554" s="54"/>
      <c r="B554" s="14"/>
      <c r="C554" s="13"/>
      <c r="D554" s="42">
        <f>SUM(D551,D547,D546,D545,D540,D539,D536,D532,D529,D528)</f>
        <v>8818219</v>
      </c>
      <c r="E554" s="42">
        <f>SUM(E551,E547,E546,E545,E540,E539,E536,E532,E529,E528)</f>
        <v>2693915</v>
      </c>
      <c r="F554" s="42">
        <f>SUM(F551,F547,F546,F545,F540,F539,F536,F532,F529,F528)</f>
        <v>6144304</v>
      </c>
      <c r="G554" s="85">
        <f>SUM(G551,G547,G546,G545,G540,G539,G536,G532,G529,G528)</f>
        <v>3800000</v>
      </c>
    </row>
    <row r="555" spans="1:7" ht="16.5" thickBot="1">
      <c r="A555" s="90" t="s">
        <v>510</v>
      </c>
      <c r="B555" s="91"/>
      <c r="C555" s="92"/>
      <c r="D555" s="43">
        <f>SUM(D554,D523,D493,D425,D368,D318,D305,D285,D267,D245,D220,D195,D167,D116)</f>
        <v>126889690</v>
      </c>
      <c r="E555" s="43">
        <f>SUM(E554,E523,E493,E425,E368,E318,E305,E285,E267,E245,E220,E195,E167,E116)</f>
        <v>30976502</v>
      </c>
      <c r="F555" s="43">
        <f>SUM(F554,F523,F493,F425,F368,F318,F305,F285,F267,F245,F220,F195,F167,F116)</f>
        <v>92833083</v>
      </c>
      <c r="G555" s="86">
        <f>SUM(G554,G523,G493,G425,G368,G318,G305,G285,G267,G245,G220,G195,G167,G116)</f>
        <v>46553000</v>
      </c>
    </row>
    <row r="559" spans="1:2" ht="12.75">
      <c r="A559" s="17"/>
      <c r="B559" s="17"/>
    </row>
    <row r="560" spans="1:2" ht="12.75">
      <c r="A560" s="17"/>
      <c r="B560" s="17"/>
    </row>
    <row r="561" ht="12.75">
      <c r="B561" s="21"/>
    </row>
    <row r="562" ht="12.75">
      <c r="B562" s="21"/>
    </row>
    <row r="563" ht="12.75">
      <c r="B563" s="21"/>
    </row>
    <row r="564" ht="12.75">
      <c r="B564" s="21"/>
    </row>
    <row r="565" ht="12.75">
      <c r="B565" s="21"/>
    </row>
  </sheetData>
  <sheetProtection/>
  <mergeCells count="1">
    <mergeCell ref="A555:C555"/>
  </mergeCells>
  <printOptions gridLines="1"/>
  <pageMargins left="0.75" right="0.75" top="1" bottom="1" header="0.4921259845" footer="0.4921259845"/>
  <pageSetup horizontalDpi="600" verticalDpi="600" orientation="landscape" paperSize="9" scale="65" r:id="rId1"/>
  <headerFooter alignWithMargins="0">
    <oddHeader xml:space="preserve">&amp;C&amp;"MS Sans Serif,Tučné"Program prevence kriminality 2013
Výsledky schválené Republikovým výborem pro prevenci kriminality 28. 3. 2013 </oddHeader>
    <oddFooter>&amp;Lverze na internet MV&amp;C&amp;P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Dočkalová</cp:lastModifiedBy>
  <cp:lastPrinted>2013-03-28T08:43:40Z</cp:lastPrinted>
  <dcterms:created xsi:type="dcterms:W3CDTF">2013-03-14T12:25:06Z</dcterms:created>
  <dcterms:modified xsi:type="dcterms:W3CDTF">2013-03-28T13:46:55Z</dcterms:modified>
  <cp:category/>
  <cp:version/>
  <cp:contentType/>
  <cp:contentStatus/>
</cp:coreProperties>
</file>